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28"/>
  <workbookPr/>
  <mc:AlternateContent xmlns:mc="http://schemas.openxmlformats.org/markup-compatibility/2006">
    <mc:Choice Requires="x15">
      <x15ac:absPath xmlns:x15ac="http://schemas.microsoft.com/office/spreadsheetml/2010/11/ac" url="/Users/aleksandrabuntova/Downloads/"/>
    </mc:Choice>
  </mc:AlternateContent>
  <xr:revisionPtr revIDLastSave="0" documentId="13_ncr:1_{3EF69C7C-29F9-BE4A-947D-CF44F11370D3}" xr6:coauthVersionLast="47" xr6:coauthVersionMax="47" xr10:uidLastSave="{00000000-0000-0000-0000-000000000000}"/>
  <bookViews>
    <workbookView xWindow="0" yWindow="500" windowWidth="15460" windowHeight="1116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J13" i="1"/>
  <c r="I13" i="1"/>
  <c r="H13" i="1"/>
  <c r="G13" i="1"/>
  <c r="J12" i="1"/>
  <c r="I12" i="1"/>
  <c r="H12" i="1"/>
  <c r="G12" i="1"/>
  <c r="J17" i="1"/>
  <c r="I17" i="1"/>
  <c r="H17" i="1"/>
  <c r="G17" i="1"/>
  <c r="J16" i="1"/>
  <c r="I16" i="1"/>
  <c r="H16" i="1"/>
  <c r="G16" i="1"/>
  <c r="J8" i="1"/>
  <c r="I8" i="1"/>
  <c r="H8" i="1"/>
  <c r="G8" i="1"/>
  <c r="J7" i="1"/>
  <c r="I7" i="1"/>
  <c r="H7" i="1"/>
  <c r="G7" i="1"/>
  <c r="J5" i="1"/>
  <c r="I5" i="1"/>
  <c r="H5" i="1"/>
  <c r="G5" i="1"/>
  <c r="J4" i="1"/>
  <c r="I4" i="1"/>
  <c r="H4" i="1"/>
  <c r="G4" i="1"/>
  <c r="F9" i="1"/>
  <c r="E9" i="1"/>
  <c r="G9" i="1" l="1"/>
  <c r="J9" i="1"/>
  <c r="I9" i="1"/>
  <c r="H9" i="1"/>
  <c r="E19" i="1"/>
  <c r="F19" i="1" l="1"/>
  <c r="J19" i="1"/>
  <c r="I19" i="1"/>
  <c r="G19" i="1"/>
  <c r="H19" i="1"/>
</calcChain>
</file>

<file path=xl/sharedStrings.xml><?xml version="1.0" encoding="utf-8"?>
<sst xmlns="http://schemas.openxmlformats.org/spreadsheetml/2006/main" count="49" uniqueCount="42">
  <si>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</si>
  <si>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</si>
  <si>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</si>
  <si>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</si>
  <si>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</si>
  <si>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</si>
  <si>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</si>
  <si>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</si>
  <si>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</si>
  <si>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</si>
  <si>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</si>
  <si>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</si>
  <si>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</si>
  <si>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</si>
  <si>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</si>
  <si>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</si>
  <si>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</si>
  <si>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</si>
  <si>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сладкое</t>
  </si>
  <si>
    <t>Отд./корп</t>
  </si>
  <si>
    <t>№ рец.</t>
  </si>
  <si>
    <t>Выход, г</t>
  </si>
  <si>
    <t xml:space="preserve">пром </t>
  </si>
  <si>
    <t xml:space="preserve"> Хлеб ржано-пшеничный</t>
  </si>
  <si>
    <t>2 блюдо</t>
  </si>
  <si>
    <t>хлеб черн.</t>
  </si>
  <si>
    <t xml:space="preserve"> Хлеб пшеничный</t>
  </si>
  <si>
    <t>Суфле "Рыбка"</t>
  </si>
  <si>
    <t>23</t>
  </si>
  <si>
    <t>44258</t>
  </si>
  <si>
    <t>44357</t>
  </si>
  <si>
    <t>хлеб бел.</t>
  </si>
  <si>
    <t>32.1</t>
  </si>
  <si>
    <t>20.2</t>
  </si>
  <si>
    <t>948</t>
  </si>
  <si>
    <t>Картофельное пюре</t>
  </si>
  <si>
    <t>Компот из сухофруктов</t>
  </si>
  <si>
    <t>Салат из отварной свеклы с растительным маслом</t>
  </si>
  <si>
    <t>Суп из овощей со сметаной и зеленью</t>
  </si>
  <si>
    <t>Плов</t>
  </si>
  <si>
    <t>Кисель из ягод</t>
  </si>
  <si>
    <t>МАОУ СОШ №7 с. Патруши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</si>
</sst>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_-* #\ ##0.00_р_._-;\-* #\ ##0.00_р_._-;_-* &quot;-&quot;??_р_.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5" fillId="0" borderId="0"/>
    <xf numFmtId="165" fontId="3" fillId="0" borderId="0" applyFont="0" applyFill="0" applyBorder="0" applyAlignment="0" applyProtection="0"/>
    <xf numFmtId="0" fontId="7" fillId="0" borderId="0"/>
    <xf numFmtId="0" fontId="2" fillId="0" borderId="0"/>
    <xf numFmtId="0" fontId="1" fillId="0" borderId="0"/>
  </cellStyleXfs>
  <cellXfs count="52">
    <xf numFmtId="0" fontId="0" fillId="0" borderId="0" xfId="0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5" fillId="0" borderId="5" xfId="5" applyBorder="1"/>
    <xf numFmtId="0" fontId="5" fillId="0" borderId="1" xfId="5" applyBorder="1"/>
    <xf numFmtId="0" fontId="5" fillId="3" borderId="1" xfId="5" applyFill="1" applyBorder="1" applyProtection="1">
      <protection locked="0"/>
    </xf>
    <xf numFmtId="0" fontId="5" fillId="3" borderId="1" xfId="5" applyFill="1" applyBorder="1" applyAlignment="1" applyProtection="1">
      <alignment wrapText="1"/>
      <protection locked="0"/>
    </xf>
    <xf numFmtId="1" fontId="5" fillId="3" borderId="1" xfId="5" applyNumberFormat="1" applyFill="1" applyBorder="1" applyProtection="1">
      <protection locked="0"/>
    </xf>
    <xf numFmtId="2" fontId="5" fillId="3" borderId="1" xfId="5" applyNumberFormat="1" applyFill="1" applyBorder="1" applyProtection="1">
      <protection locked="0"/>
    </xf>
    <xf numFmtId="0" fontId="5" fillId="3" borderId="9" xfId="5" applyFill="1" applyBorder="1" applyProtection="1">
      <protection locked="0"/>
    </xf>
    <xf numFmtId="1" fontId="5" fillId="3" borderId="9" xfId="5" applyNumberFormat="1" applyFill="1" applyBorder="1" applyProtection="1">
      <protection locked="0"/>
    </xf>
    <xf numFmtId="2" fontId="5" fillId="3" borderId="9" xfId="5" applyNumberFormat="1" applyFill="1" applyBorder="1" applyProtection="1">
      <protection locked="0"/>
    </xf>
    <xf numFmtId="0" fontId="5" fillId="0" borderId="4" xfId="5" applyBorder="1"/>
    <xf numFmtId="1" fontId="5" fillId="3" borderId="7" xfId="5" applyNumberFormat="1" applyFill="1" applyBorder="1" applyProtection="1">
      <protection locked="0"/>
    </xf>
    <xf numFmtId="0" fontId="5" fillId="2" borderId="1" xfId="5" applyFill="1" applyBorder="1" applyProtection="1">
      <protection locked="0"/>
    </xf>
    <xf numFmtId="0" fontId="0" fillId="0" borderId="1" xfId="0" applyBorder="1" applyProtection="1">
      <protection locked="0"/>
    </xf>
    <xf numFmtId="49" fontId="6" fillId="0" borderId="1" xfId="7" applyNumberFormat="1" applyFont="1" applyBorder="1" applyAlignment="1">
      <alignment horizontal="left" vertical="center"/>
    </xf>
    <xf numFmtId="2" fontId="4" fillId="0" borderId="1" xfId="7" applyNumberFormat="1" applyFont="1" applyBorder="1" applyAlignment="1">
      <alignment horizontal="left" vertical="center" wrapText="1"/>
    </xf>
    <xf numFmtId="49" fontId="6" fillId="4" borderId="1" xfId="7" applyNumberFormat="1" applyFont="1" applyFill="1" applyBorder="1" applyAlignment="1">
      <alignment horizontal="left" vertical="center"/>
    </xf>
    <xf numFmtId="49" fontId="6" fillId="2" borderId="1" xfId="7" applyNumberFormat="1" applyFont="1" applyFill="1" applyBorder="1" applyAlignment="1">
      <alignment horizontal="left" vertical="center"/>
    </xf>
    <xf numFmtId="0" fontId="6" fillId="0" borderId="1" xfId="7" applyFont="1" applyBorder="1" applyAlignment="1">
      <alignment horizontal="left" vertical="center" wrapText="1"/>
    </xf>
    <xf numFmtId="0" fontId="6" fillId="4" borderId="1" xfId="7" applyFont="1" applyFill="1" applyBorder="1" applyAlignment="1">
      <alignment horizontal="left" vertical="center" wrapText="1"/>
    </xf>
    <xf numFmtId="2" fontId="4" fillId="4" borderId="0" xfId="7" applyNumberFormat="1" applyFont="1" applyFill="1" applyAlignment="1">
      <alignment horizontal="left" vertical="center"/>
    </xf>
    <xf numFmtId="2" fontId="4" fillId="0" borderId="0" xfId="7" applyNumberFormat="1" applyFont="1" applyAlignment="1">
      <alignment horizontal="left" vertical="center"/>
    </xf>
    <xf numFmtId="1" fontId="5" fillId="3" borderId="15" xfId="5" applyNumberFormat="1" applyFill="1" applyBorder="1" applyProtection="1">
      <protection locked="0"/>
    </xf>
    <xf numFmtId="1" fontId="5" fillId="3" borderId="16" xfId="5" applyNumberFormat="1" applyFill="1" applyBorder="1" applyProtection="1">
      <protection locked="0"/>
    </xf>
    <xf numFmtId="2" fontId="6" fillId="0" borderId="1" xfId="7" applyNumberFormat="1" applyFont="1" applyBorder="1" applyAlignment="1">
      <alignment horizontal="left" vertical="center" wrapText="1"/>
    </xf>
    <xf numFmtId="2" fontId="6" fillId="0" borderId="1" xfId="7" applyNumberFormat="1" applyFont="1" applyBorder="1" applyAlignment="1">
      <alignment vertical="center"/>
    </xf>
    <xf numFmtId="1" fontId="6" fillId="0" borderId="1" xfId="7" applyNumberFormat="1" applyFont="1" applyBorder="1" applyAlignment="1">
      <alignment horizontal="left" vertical="center"/>
    </xf>
    <xf numFmtId="2" fontId="6" fillId="0" borderId="1" xfId="7" applyNumberFormat="1" applyFont="1" applyBorder="1" applyAlignment="1">
      <alignment horizontal="left" vertical="center"/>
    </xf>
    <xf numFmtId="2" fontId="4" fillId="0" borderId="1" xfId="7" applyNumberFormat="1" applyFont="1" applyBorder="1" applyAlignment="1">
      <alignment horizontal="left" vertical="center"/>
    </xf>
    <xf numFmtId="2" fontId="6" fillId="0" borderId="14" xfId="7" applyNumberFormat="1" applyFont="1" applyBorder="1" applyAlignment="1">
      <alignment horizontal="left" vertical="center"/>
    </xf>
    <xf numFmtId="2" fontId="4" fillId="4" borderId="1" xfId="7" applyNumberFormat="1" applyFont="1" applyFill="1" applyBorder="1" applyAlignment="1">
      <alignment horizontal="left" vertical="center"/>
    </xf>
    <xf numFmtId="2" fontId="8" fillId="0" borderId="1" xfId="7" applyNumberFormat="1" applyFont="1" applyBorder="1" applyAlignment="1">
      <alignment horizontal="left" vertical="center" wrapText="1"/>
    </xf>
    <xf numFmtId="2" fontId="6" fillId="4" borderId="1" xfId="7" applyNumberFormat="1" applyFont="1" applyFill="1" applyBorder="1" applyAlignment="1">
      <alignment horizontal="left" vertical="center"/>
    </xf>
    <xf numFmtId="2" fontId="8" fillId="0" borderId="1" xfId="7" applyNumberFormat="1" applyFont="1" applyBorder="1" applyAlignment="1">
      <alignment horizontal="left" vertical="center"/>
    </xf>
    <xf numFmtId="2" fontId="4" fillId="0" borderId="1" xfId="8" applyNumberFormat="1" applyFont="1" applyBorder="1" applyAlignment="1">
      <alignment horizontal="left" vertical="center"/>
    </xf>
    <xf numFmtId="2" fontId="4" fillId="0" borderId="1" xfId="9" applyNumberFormat="1" applyFont="1" applyBorder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" xfId="0" applyBorder="1" applyAlignment="1">
      <alignment vertical="top"/>
    </xf>
  </cellXfs>
  <cellStyles count="10">
    <cellStyle name="Обычный" xfId="0" builtinId="0"/>
    <cellStyle name="Обычный 11" xfId="1" xr:uid="{00000000-0005-0000-0000-000001000000}"/>
    <cellStyle name="Обычный 12" xfId="2" xr:uid="{00000000-0005-0000-0000-000002000000}"/>
    <cellStyle name="Обычный 2" xfId="4" xr:uid="{00000000-0005-0000-0000-000003000000}"/>
    <cellStyle name="Обычный 3" xfId="7" xr:uid="{00000000-0005-0000-0000-000004000000}"/>
    <cellStyle name="Обычный 4" xfId="5" xr:uid="{00000000-0005-0000-0000-000005000000}"/>
    <cellStyle name="Обычный 5" xfId="8" xr:uid="{00000000-0005-0000-0000-000006000000}"/>
    <cellStyle name="Обычный 5 2" xfId="9" xr:uid="{00000000-0005-0000-0000-000007000000}"/>
    <cellStyle name="Финансовый 10" xfId="3" xr:uid="{00000000-0005-0000-0000-000008000000}"/>
    <cellStyle name="Финансовый 10 2" xfId="6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0"/>
  <sheetViews>
    <sheetView showGridLines="0" showRowColHeaders="0" tabSelected="1" workbookViewId="0">
      <selection activeCell="B1" sqref="B1:D1"/>
    </sheetView>
  </sheetViews>
  <sheetFormatPr baseColWidth="10" defaultColWidth="8.83203125" defaultRowHeight="15"/>
  <cols>
    <col min="1" max="1" width="12.1640625" customWidth="1"/>
    <col min="2" max="2" width="11.5" customWidth="1"/>
    <col min="3" max="3" width="8" customWidth="1"/>
    <col min="4" max="4" width="41.5" customWidth="1"/>
    <col min="5" max="5" width="10.1640625" customWidth="1"/>
    <col min="7" max="7" width="13.5" customWidth="1"/>
    <col min="8" max="8" width="7.6640625" customWidth="1"/>
    <col min="9" max="9" width="7.83203125" customWidth="1"/>
    <col min="10" max="10" width="10.5" customWidth="1"/>
  </cols>
  <sheetData>
    <row r="1" spans="1:11">
      <c r="A1" t="s">
        <v>0</v>
      </c>
      <c r="B1" s="48" t="s">
        <v>41</v>
      </c>
      <c r="C1" s="49"/>
      <c r="D1" s="50"/>
      <c r="E1" t="s">
        <v>19</v>
      </c>
      <c r="F1" s="10"/>
      <c r="I1" t="s">
        <v>1</v>
      </c>
      <c r="J1" s="9">
        <v>45902</v>
      </c>
    </row>
    <row r="2" spans="1:11" ht="7.5" customHeight="1" thickBot="1"/>
    <row r="3" spans="1:11" ht="16" thickBot="1">
      <c r="A3" s="4" t="s">
        <v>2</v>
      </c>
      <c r="B3" s="5" t="s">
        <v>3</v>
      </c>
      <c r="C3" s="5" t="s">
        <v>20</v>
      </c>
      <c r="D3" s="5" t="s">
        <v>4</v>
      </c>
      <c r="E3" s="5" t="s">
        <v>21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17">
      <c r="A4" s="51" t="s">
        <v>10</v>
      </c>
      <c r="B4" s="13" t="s">
        <v>24</v>
      </c>
      <c r="C4" s="26" t="s">
        <v>28</v>
      </c>
      <c r="D4" s="27" t="s">
        <v>27</v>
      </c>
      <c r="E4" s="39">
        <v>100</v>
      </c>
      <c r="F4" s="41">
        <v>91.34</v>
      </c>
      <c r="G4" s="40">
        <f>E4*203.22/90</f>
        <v>225.8</v>
      </c>
      <c r="H4" s="40">
        <f>E4*12.6/90</f>
        <v>14</v>
      </c>
      <c r="I4" s="40">
        <f>E4*13.5/90</f>
        <v>15</v>
      </c>
      <c r="J4" s="40">
        <f>E4*7.83/90</f>
        <v>8.6999999999999993</v>
      </c>
    </row>
    <row r="5" spans="1:11" ht="17">
      <c r="A5" s="51"/>
      <c r="B5" s="14" t="s">
        <v>17</v>
      </c>
      <c r="C5" s="26" t="s">
        <v>29</v>
      </c>
      <c r="D5" s="36" t="s">
        <v>35</v>
      </c>
      <c r="E5" s="36">
        <v>150</v>
      </c>
      <c r="F5" s="39">
        <v>19.45</v>
      </c>
      <c r="G5" s="40">
        <f>E5*127.5/150</f>
        <v>127.5</v>
      </c>
      <c r="H5" s="39">
        <f>E5*3.17/150</f>
        <v>3.17</v>
      </c>
      <c r="I5" s="39">
        <f>E5*3.67/150</f>
        <v>3.67</v>
      </c>
      <c r="J5" s="39">
        <f>E5*20.4/150</f>
        <v>20.399999999999999</v>
      </c>
    </row>
    <row r="6" spans="1:11" ht="17">
      <c r="A6" s="51"/>
      <c r="B6" s="14" t="s">
        <v>12</v>
      </c>
      <c r="C6" s="26" t="s">
        <v>30</v>
      </c>
      <c r="D6" s="36" t="s">
        <v>36</v>
      </c>
      <c r="E6" s="36">
        <v>200</v>
      </c>
      <c r="F6" s="39">
        <v>6.75</v>
      </c>
      <c r="G6" s="40">
        <v>84.1</v>
      </c>
      <c r="H6" s="39">
        <v>1</v>
      </c>
      <c r="I6" s="39">
        <v>0.1</v>
      </c>
      <c r="J6" s="39">
        <v>19.8</v>
      </c>
    </row>
    <row r="7" spans="1:11" ht="16">
      <c r="A7" s="51"/>
      <c r="B7" s="14" t="s">
        <v>25</v>
      </c>
      <c r="C7" s="38" t="s">
        <v>22</v>
      </c>
      <c r="D7" s="37" t="s">
        <v>26</v>
      </c>
      <c r="E7" s="39">
        <v>30</v>
      </c>
      <c r="F7" s="47">
        <v>3.75</v>
      </c>
      <c r="G7" s="39">
        <f>E7*70.14/30</f>
        <v>70.14</v>
      </c>
      <c r="H7" s="39">
        <f>E7*2.37/30</f>
        <v>2.37</v>
      </c>
      <c r="I7" s="39">
        <f>E7*0.3/30</f>
        <v>0.3</v>
      </c>
      <c r="J7" s="39">
        <f>E7*14.49/30</f>
        <v>14.49</v>
      </c>
    </row>
    <row r="8" spans="1:11" ht="17" thickBot="1">
      <c r="A8" s="51"/>
      <c r="B8" s="14" t="s">
        <v>25</v>
      </c>
      <c r="C8" s="38" t="s">
        <v>22</v>
      </c>
      <c r="D8" s="37" t="s">
        <v>23</v>
      </c>
      <c r="E8" s="39">
        <v>30</v>
      </c>
      <c r="F8" s="47">
        <v>3.75</v>
      </c>
      <c r="G8" s="39">
        <f>E8*68.97/30</f>
        <v>68.97</v>
      </c>
      <c r="H8" s="39">
        <f>E8*1.68/30</f>
        <v>1.68</v>
      </c>
      <c r="I8" s="39">
        <f>E8*0.33/30</f>
        <v>0.33</v>
      </c>
      <c r="J8" s="39">
        <f>E8*14.82/30</f>
        <v>14.82</v>
      </c>
    </row>
    <row r="9" spans="1:11" ht="16">
      <c r="A9" s="51"/>
      <c r="B9" s="13"/>
      <c r="C9" s="26"/>
      <c r="D9" s="36"/>
      <c r="E9" s="43">
        <f>E4+E5+E6+E7+E8</f>
        <v>510</v>
      </c>
      <c r="F9" s="43">
        <f t="shared" ref="F9:J9" si="0">F4+F5+F6+F7+F8</f>
        <v>125.04</v>
      </c>
      <c r="G9" s="43">
        <f t="shared" si="0"/>
        <v>576.51</v>
      </c>
      <c r="H9" s="43">
        <f t="shared" si="0"/>
        <v>22.220000000000002</v>
      </c>
      <c r="I9" s="43">
        <f t="shared" si="0"/>
        <v>19.400000000000002</v>
      </c>
      <c r="J9" s="43">
        <f t="shared" si="0"/>
        <v>78.210000000000008</v>
      </c>
    </row>
    <row r="10" spans="1:11">
      <c r="A10" s="1" t="s">
        <v>13</v>
      </c>
      <c r="B10" s="24"/>
      <c r="C10" s="15"/>
      <c r="D10" s="16"/>
      <c r="E10" s="17"/>
      <c r="F10" s="18"/>
      <c r="G10" s="17"/>
      <c r="H10" s="17"/>
      <c r="I10" s="17"/>
      <c r="J10" s="23"/>
    </row>
    <row r="11" spans="1:11" ht="17" thickBot="1">
      <c r="A11" s="2"/>
      <c r="B11" s="19"/>
      <c r="C11" s="19"/>
      <c r="D11" s="29"/>
      <c r="E11" s="20"/>
      <c r="F11" s="21"/>
      <c r="G11" s="20"/>
      <c r="H11" s="34"/>
      <c r="I11" s="34"/>
      <c r="J11" s="35"/>
    </row>
    <row r="12" spans="1:11" ht="34">
      <c r="A12" s="1" t="s">
        <v>14</v>
      </c>
      <c r="B12" s="22" t="s">
        <v>15</v>
      </c>
      <c r="C12" s="28" t="s">
        <v>32</v>
      </c>
      <c r="D12" s="31" t="s">
        <v>37</v>
      </c>
      <c r="E12" s="44">
        <v>100</v>
      </c>
      <c r="F12" s="46">
        <v>11.3</v>
      </c>
      <c r="G12" s="42">
        <f>E12*52.2/60</f>
        <v>87</v>
      </c>
      <c r="H12" s="42">
        <f>E12*0.84/60</f>
        <v>1.4</v>
      </c>
      <c r="I12" s="42">
        <f>E12*3.6/60</f>
        <v>6</v>
      </c>
      <c r="J12" s="42">
        <f>E12*4.08/60</f>
        <v>6.8</v>
      </c>
      <c r="K12" s="32"/>
    </row>
    <row r="13" spans="1:11" ht="17">
      <c r="A13" s="1"/>
      <c r="B13" s="14" t="s">
        <v>16</v>
      </c>
      <c r="C13" s="26" t="s">
        <v>33</v>
      </c>
      <c r="D13" s="30" t="s">
        <v>38</v>
      </c>
      <c r="E13" s="39">
        <v>250</v>
      </c>
      <c r="F13" s="46">
        <v>31.13</v>
      </c>
      <c r="G13" s="39">
        <f>E13*94.88/200</f>
        <v>118.6</v>
      </c>
      <c r="H13" s="39">
        <f>E13*1.9/200</f>
        <v>2.375</v>
      </c>
      <c r="I13" s="39">
        <f>E13*5.52/200</f>
        <v>6.9</v>
      </c>
      <c r="J13" s="39">
        <f>E13*9.4/200</f>
        <v>11.75</v>
      </c>
      <c r="K13" s="33"/>
    </row>
    <row r="14" spans="1:11" ht="17">
      <c r="A14" s="1"/>
      <c r="B14" s="14" t="s">
        <v>11</v>
      </c>
      <c r="C14" s="38">
        <v>44294</v>
      </c>
      <c r="D14" s="30" t="s">
        <v>39</v>
      </c>
      <c r="E14" s="39">
        <v>200</v>
      </c>
      <c r="F14" s="46">
        <v>65.73</v>
      </c>
      <c r="G14" s="39">
        <f>E14*345.76/200</f>
        <v>345.76</v>
      </c>
      <c r="H14" s="39">
        <f>E14*14.8/200</f>
        <v>14.8</v>
      </c>
      <c r="I14" s="39">
        <f>E14*16.48/200</f>
        <v>16.48</v>
      </c>
      <c r="J14" s="39">
        <f>E14*34.56/200</f>
        <v>34.56</v>
      </c>
      <c r="K14" s="33"/>
    </row>
    <row r="15" spans="1:11" ht="17">
      <c r="A15" s="1"/>
      <c r="B15" s="14" t="s">
        <v>18</v>
      </c>
      <c r="C15" s="26" t="s">
        <v>34</v>
      </c>
      <c r="D15" s="36" t="s">
        <v>40</v>
      </c>
      <c r="E15" s="39">
        <v>200</v>
      </c>
      <c r="F15" s="46">
        <v>5.51</v>
      </c>
      <c r="G15" s="39">
        <v>111</v>
      </c>
      <c r="H15" s="39">
        <v>0</v>
      </c>
      <c r="I15" s="39">
        <v>0</v>
      </c>
      <c r="J15" s="39">
        <v>27.8</v>
      </c>
      <c r="K15" s="33"/>
    </row>
    <row r="16" spans="1:11" ht="16">
      <c r="A16" s="1"/>
      <c r="B16" s="14" t="s">
        <v>31</v>
      </c>
      <c r="C16" s="38" t="s">
        <v>22</v>
      </c>
      <c r="D16" s="37" t="s">
        <v>26</v>
      </c>
      <c r="E16" s="39">
        <v>50</v>
      </c>
      <c r="F16" s="47">
        <v>6.4</v>
      </c>
      <c r="G16" s="39">
        <f>E16*70.14/30</f>
        <v>116.9</v>
      </c>
      <c r="H16" s="39">
        <f>E16*2.37/30</f>
        <v>3.95</v>
      </c>
      <c r="I16" s="39">
        <f>E16*0.3/30</f>
        <v>0.5</v>
      </c>
      <c r="J16" s="39">
        <f>E16*14.49/30</f>
        <v>24.15</v>
      </c>
      <c r="K16" s="33"/>
    </row>
    <row r="17" spans="1:11" ht="16">
      <c r="A17" s="1"/>
      <c r="B17" s="25" t="s">
        <v>25</v>
      </c>
      <c r="C17" s="38" t="s">
        <v>22</v>
      </c>
      <c r="D17" s="37" t="s">
        <v>23</v>
      </c>
      <c r="E17" s="39">
        <v>42</v>
      </c>
      <c r="F17" s="47">
        <v>4.97</v>
      </c>
      <c r="G17" s="39">
        <f>E17*68.97/30</f>
        <v>96.557999999999993</v>
      </c>
      <c r="H17" s="39">
        <f>E17*1.68/30</f>
        <v>2.3519999999999999</v>
      </c>
      <c r="I17" s="39">
        <f>E17*0.33/30</f>
        <v>0.46200000000000002</v>
      </c>
      <c r="J17" s="39">
        <f>E17*14.82/30</f>
        <v>20.748000000000001</v>
      </c>
      <c r="K17" s="33"/>
    </row>
    <row r="18" spans="1:11" ht="16">
      <c r="A18" s="1"/>
      <c r="B18" s="25"/>
      <c r="C18" s="38"/>
      <c r="D18" s="37"/>
      <c r="E18" s="39"/>
      <c r="F18" s="39"/>
      <c r="G18" s="39"/>
      <c r="H18" s="40"/>
      <c r="I18" s="40"/>
      <c r="J18" s="40"/>
      <c r="K18" s="33"/>
    </row>
    <row r="19" spans="1:11" ht="16">
      <c r="A19" s="1"/>
      <c r="B19" s="25"/>
      <c r="C19" s="26"/>
      <c r="D19" s="30"/>
      <c r="E19" s="45">
        <f>E12+E13+E14+E15+E16+E17+E18</f>
        <v>842</v>
      </c>
      <c r="F19" s="45">
        <f t="shared" ref="F19:J19" si="1">F12+F13+F14+F15+F16+F17+F18</f>
        <v>125.04</v>
      </c>
      <c r="G19" s="45">
        <f t="shared" si="1"/>
        <v>875.81799999999998</v>
      </c>
      <c r="H19" s="45">
        <f t="shared" si="1"/>
        <v>24.876999999999999</v>
      </c>
      <c r="I19" s="45">
        <f t="shared" si="1"/>
        <v>30.342000000000002</v>
      </c>
      <c r="J19" s="45">
        <f t="shared" si="1"/>
        <v>125.80800000000001</v>
      </c>
    </row>
    <row r="20" spans="1:11" ht="16" thickBot="1">
      <c r="A20" s="2"/>
      <c r="B20" s="3"/>
      <c r="C20" s="3"/>
      <c r="D20" s="12"/>
      <c r="E20" s="7"/>
      <c r="F20" s="11"/>
      <c r="G20" s="7"/>
      <c r="H20" s="7"/>
      <c r="I20" s="7"/>
      <c r="J20" s="8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 Office User</cp:lastModifiedBy>
  <cp:lastPrinted>2021-05-18T10:32:40Z</cp:lastPrinted>
  <dcterms:created xsi:type="dcterms:W3CDTF">2015-06-05T18:19:34Z</dcterms:created>
  <dcterms:modified xsi:type="dcterms:W3CDTF">2025-09-03T15:48:56Z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-1690335751</vt:i4>
  </property>
  <property fmtid="{D5CDD505-2E9C-101B-9397-08002B2CF9AE}" pid="3" name="_NewReviewCycle">
    <vt:lpwstr/>
  </property>
  <property fmtid="{D5CDD505-2E9C-101B-9397-08002B2CF9AE}" pid="4" name="_EmailSubject">
    <vt:lpwstr>FW: меню для сайта</vt:lpwstr>
  </property>
  <property fmtid="{D5CDD505-2E9C-101B-9397-08002B2CF9AE}" pid="5" name="_AuthorEmail">
    <vt:lpwstr>director@bistokschool5.ru</vt:lpwstr>
  </property>
  <property fmtid="{D5CDD505-2E9C-101B-9397-08002B2CF9AE}" pid="6" name="_AuthorEmailDisplayName">
    <vt:lpwstr>director@bistokschool5.ru</vt:lpwstr>
  </property>
  <property fmtid="{D5CDD505-2E9C-101B-9397-08002B2CF9AE}" pid="7" name="_ReviewingToolsShownOnce">
    <vt:lpwstr/>
  </property>
</Properties>
</file>