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28"/>
  <workbookPr/>
  <mc:AlternateContent xmlns:mc="http://schemas.openxmlformats.org/markup-compatibility/2006">
    <mc:Choice Requires="x15">
      <x15ac:absPath xmlns:x15ac="http://schemas.microsoft.com/office/spreadsheetml/2010/11/ac" url="/Users/aleksandrabuntova/Downloads/"/>
    </mc:Choice>
  </mc:AlternateContent>
  <xr:revisionPtr revIDLastSave="0" documentId="13_ncr:1_{D6ED193E-F145-E542-AFD3-E3D402B2C2D1}" xr6:coauthVersionLast="47" xr6:coauthVersionMax="47" xr10:uidLastSave="{00000000-0000-0000-0000-000000000000}"/>
  <bookViews>
    <workbookView xWindow="0" yWindow="500" windowWidth="15460" windowHeight="1116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  <c r="J14" i="1"/>
  <c r="I14" i="1"/>
  <c r="H14" i="1"/>
  <c r="G14" i="1"/>
  <c r="J13" i="1"/>
  <c r="I13" i="1"/>
  <c r="H13" i="1"/>
  <c r="G13" i="1"/>
  <c r="J12" i="1"/>
  <c r="I12" i="1"/>
  <c r="H12" i="1"/>
  <c r="G12" i="1"/>
  <c r="J4" i="1"/>
  <c r="I4" i="1"/>
  <c r="H4" i="1"/>
  <c r="G4" i="1"/>
  <c r="J6" i="1"/>
  <c r="I6" i="1"/>
  <c r="H6" i="1"/>
  <c r="G6" i="1"/>
  <c r="F9" i="1" l="1"/>
  <c r="E9" i="1"/>
  <c r="J18" i="1" l="1"/>
  <c r="I18" i="1"/>
  <c r="H18" i="1"/>
  <c r="G18" i="1"/>
  <c r="J7" i="1"/>
  <c r="J9" i="1" s="1"/>
  <c r="G7" i="1"/>
  <c r="G9" i="1" s="1"/>
  <c r="H7" i="1"/>
  <c r="H9" i="1" s="1"/>
  <c r="I7" i="1"/>
  <c r="I9" i="1" s="1"/>
  <c r="J17" i="1" l="1"/>
  <c r="I17" i="1"/>
  <c r="H17" i="1"/>
  <c r="G17" i="1"/>
  <c r="F19" i="1"/>
  <c r="E19" i="1"/>
  <c r="J19" i="1" l="1"/>
  <c r="I19" i="1"/>
  <c r="G19" i="1"/>
  <c r="H19" i="1"/>
</calcChain>
</file>

<file path=xl/sharedStrings.xml><?xml version="1.0" encoding="utf-8"?>
<sst xmlns="http://schemas.openxmlformats.org/spreadsheetml/2006/main" count="48" uniqueCount="45">
  <si>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</si>
  <si>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</si>
  <si>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</si>
  <si>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</si>
  <si>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</si>
  <si>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</si>
  <si>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</si>
  <si>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</si>
  <si>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</si>
  <si>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</si>
  <si>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</si>
  <si>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</si>
  <si>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</si>
  <si>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</si>
  <si>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</si>
  <si>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</si>
  <si>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</si>
  <si>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гарнир</t>
  </si>
  <si>
    <t>сладкое</t>
  </si>
  <si>
    <t>Отд./корп</t>
  </si>
  <si>
    <t>№ рец.</t>
  </si>
  <si>
    <t>Выход, г</t>
  </si>
  <si>
    <t>пром</t>
  </si>
  <si>
    <t>Хлеб пшеничный</t>
  </si>
  <si>
    <t xml:space="preserve">пром </t>
  </si>
  <si>
    <t>хлеб черн.</t>
  </si>
  <si>
    <t>хлеб бел.</t>
  </si>
  <si>
    <t>2 блюдо</t>
  </si>
  <si>
    <t>27.10</t>
  </si>
  <si>
    <t>Чай с сахаром</t>
  </si>
  <si>
    <t xml:space="preserve">хлеб </t>
  </si>
  <si>
    <t>Бутерброд с сыром</t>
  </si>
  <si>
    <t>44233</t>
  </si>
  <si>
    <t>Омлет натуральный</t>
  </si>
  <si>
    <t>17/1</t>
  </si>
  <si>
    <t>44257</t>
  </si>
  <si>
    <t>16.8</t>
  </si>
  <si>
    <t>37.10</t>
  </si>
  <si>
    <t>Салат из моркови с яблоками и растительным маслом</t>
  </si>
  <si>
    <t>Борщ из капусты с картофелем, сметаной, мясом и зеленью</t>
  </si>
  <si>
    <t>Биточки из говядины паровые</t>
  </si>
  <si>
    <t>Картофельное пюре</t>
  </si>
  <si>
    <t>Напиток из шиповника</t>
  </si>
  <si>
    <t>Хлеб ржано-пшеничный</t>
  </si>
  <si>
    <t>МАОУ СОШ №7 с. Патруши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</si>
</sst>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р_._-;\-* #,##0.00_р_._-;_-* &quot;-&quot;??_р_._-;_-@_-"/>
    <numFmt numFmtId="165" formatCode="_-* #\ ##0.00_р_._-;\-* #\ ##0.00_р_._-;_-* &quot;-&quot;??_р_._-;_-@_-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4" fillId="0" borderId="0"/>
    <xf numFmtId="165" fontId="2" fillId="0" borderId="0" applyFont="0" applyFill="0" applyBorder="0" applyAlignment="0" applyProtection="0"/>
    <xf numFmtId="0" fontId="6" fillId="0" borderId="0"/>
    <xf numFmtId="0" fontId="1" fillId="0" borderId="0"/>
  </cellStyleXfs>
  <cellXfs count="51">
    <xf numFmtId="0" fontId="0" fillId="0" borderId="0" xfId="0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4" fillId="0" borderId="5" xfId="5" applyBorder="1"/>
    <xf numFmtId="0" fontId="4" fillId="0" borderId="1" xfId="5" applyBorder="1"/>
    <xf numFmtId="0" fontId="4" fillId="0" borderId="9" xfId="5" applyBorder="1" applyProtection="1">
      <protection locked="0"/>
    </xf>
    <xf numFmtId="0" fontId="4" fillId="3" borderId="1" xfId="5" applyFill="1" applyBorder="1" applyProtection="1">
      <protection locked="0"/>
    </xf>
    <xf numFmtId="0" fontId="4" fillId="3" borderId="1" xfId="5" applyFill="1" applyBorder="1" applyAlignment="1" applyProtection="1">
      <alignment wrapText="1"/>
      <protection locked="0"/>
    </xf>
    <xf numFmtId="1" fontId="4" fillId="3" borderId="1" xfId="5" applyNumberFormat="1" applyFill="1" applyBorder="1" applyProtection="1">
      <protection locked="0"/>
    </xf>
    <xf numFmtId="2" fontId="4" fillId="3" borderId="1" xfId="5" applyNumberFormat="1" applyFill="1" applyBorder="1" applyProtection="1">
      <protection locked="0"/>
    </xf>
    <xf numFmtId="0" fontId="4" fillId="3" borderId="9" xfId="5" applyFill="1" applyBorder="1" applyProtection="1">
      <protection locked="0"/>
    </xf>
    <xf numFmtId="0" fontId="4" fillId="3" borderId="9" xfId="5" applyFill="1" applyBorder="1" applyAlignment="1" applyProtection="1">
      <alignment wrapText="1"/>
      <protection locked="0"/>
    </xf>
    <xf numFmtId="1" fontId="4" fillId="3" borderId="9" xfId="5" applyNumberFormat="1" applyFill="1" applyBorder="1" applyProtection="1">
      <protection locked="0"/>
    </xf>
    <xf numFmtId="2" fontId="4" fillId="3" borderId="9" xfId="5" applyNumberFormat="1" applyFill="1" applyBorder="1" applyProtection="1">
      <protection locked="0"/>
    </xf>
    <xf numFmtId="0" fontId="4" fillId="0" borderId="4" xfId="5" applyBorder="1"/>
    <xf numFmtId="1" fontId="4" fillId="3" borderId="7" xfId="5" applyNumberFormat="1" applyFill="1" applyBorder="1" applyProtection="1">
      <protection locked="0"/>
    </xf>
    <xf numFmtId="1" fontId="4" fillId="3" borderId="10" xfId="5" applyNumberFormat="1" applyFill="1" applyBorder="1" applyProtection="1">
      <protection locked="0"/>
    </xf>
    <xf numFmtId="49" fontId="5" fillId="0" borderId="1" xfId="7" applyNumberFormat="1" applyFont="1" applyBorder="1" applyAlignment="1">
      <alignment horizontal="left" vertical="center"/>
    </xf>
    <xf numFmtId="1" fontId="5" fillId="0" borderId="1" xfId="7" applyNumberFormat="1" applyFont="1" applyBorder="1" applyAlignment="1">
      <alignment horizontal="left" vertical="center"/>
    </xf>
    <xf numFmtId="2" fontId="5" fillId="0" borderId="1" xfId="7" applyNumberFormat="1" applyFont="1" applyBorder="1" applyAlignment="1">
      <alignment horizontal="left" vertical="center" wrapText="1"/>
    </xf>
    <xf numFmtId="2" fontId="5" fillId="0" borderId="1" xfId="7" applyNumberFormat="1" applyFont="1" applyBorder="1" applyAlignment="1">
      <alignment vertical="center"/>
    </xf>
    <xf numFmtId="0" fontId="4" fillId="2" borderId="1" xfId="5" applyFill="1" applyBorder="1" applyProtection="1">
      <protection locked="0"/>
    </xf>
    <xf numFmtId="2" fontId="5" fillId="0" borderId="1" xfId="7" applyNumberFormat="1" applyFont="1" applyBorder="1" applyAlignment="1">
      <alignment vertical="center" wrapText="1"/>
    </xf>
    <xf numFmtId="2" fontId="5" fillId="0" borderId="0" xfId="7" applyNumberFormat="1" applyFont="1" applyAlignment="1">
      <alignment horizontal="left" vertical="center" wrapText="1"/>
    </xf>
    <xf numFmtId="0" fontId="5" fillId="0" borderId="1" xfId="7" applyFont="1" applyBorder="1" applyAlignment="1">
      <alignment horizontal="left" vertical="center"/>
    </xf>
    <xf numFmtId="0" fontId="5" fillId="0" borderId="1" xfId="7" applyFont="1" applyBorder="1" applyAlignment="1">
      <alignment horizontal="left" vertical="center" wrapText="1"/>
    </xf>
    <xf numFmtId="2" fontId="3" fillId="0" borderId="1" xfId="7" applyNumberFormat="1" applyFont="1" applyBorder="1" applyAlignment="1">
      <alignment horizontal="left" vertical="center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2" fontId="5" fillId="0" borderId="1" xfId="7" applyNumberFormat="1" applyFont="1" applyBorder="1" applyAlignment="1">
      <alignment horizontal="left" vertical="center"/>
    </xf>
    <xf numFmtId="2" fontId="7" fillId="0" borderId="1" xfId="7" applyNumberFormat="1" applyFont="1" applyBorder="1" applyAlignment="1">
      <alignment horizontal="left" vertical="center"/>
    </xf>
    <xf numFmtId="2" fontId="8" fillId="0" borderId="1" xfId="7" applyNumberFormat="1" applyFont="1" applyBorder="1" applyAlignment="1">
      <alignment horizontal="left" vertical="center"/>
    </xf>
    <xf numFmtId="2" fontId="9" fillId="0" borderId="1" xfId="0" applyNumberFormat="1" applyFont="1" applyBorder="1" applyAlignment="1" applyProtection="1">
      <alignment horizontal="left"/>
      <protection locked="0"/>
    </xf>
    <xf numFmtId="2" fontId="3" fillId="0" borderId="1" xfId="8" applyNumberFormat="1" applyFont="1" applyBorder="1" applyAlignment="1">
      <alignment horizontal="left" vertical="center"/>
    </xf>
    <xf numFmtId="0" fontId="4" fillId="0" borderId="15" xfId="5" applyBorder="1" applyProtection="1">
      <protection locked="0"/>
    </xf>
    <xf numFmtId="49" fontId="3" fillId="0" borderId="1" xfId="7" applyNumberFormat="1" applyFont="1" applyBorder="1" applyAlignment="1">
      <alignment horizontal="left" vertical="center"/>
    </xf>
    <xf numFmtId="1" fontId="3" fillId="0" borderId="1" xfId="7" applyNumberFormat="1" applyFont="1" applyBorder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" xfId="0" applyBorder="1" applyAlignment="1">
      <alignment vertical="top"/>
    </xf>
  </cellXfs>
  <cellStyles count="9">
    <cellStyle name="Обычный" xfId="0" builtinId="0"/>
    <cellStyle name="Обычный 11" xfId="1" xr:uid="{00000000-0005-0000-0000-000001000000}"/>
    <cellStyle name="Обычный 12" xfId="2" xr:uid="{00000000-0005-0000-0000-000002000000}"/>
    <cellStyle name="Обычный 2" xfId="4" xr:uid="{00000000-0005-0000-0000-000003000000}"/>
    <cellStyle name="Обычный 3" xfId="7" xr:uid="{00000000-0005-0000-0000-000004000000}"/>
    <cellStyle name="Обычный 4" xfId="5" xr:uid="{00000000-0005-0000-0000-000005000000}"/>
    <cellStyle name="Обычный 5" xfId="8" xr:uid="{00000000-0005-0000-0000-000006000000}"/>
    <cellStyle name="Финансовый 10" xfId="3" xr:uid="{00000000-0005-0000-0000-000007000000}"/>
    <cellStyle name="Финансовый 10 2" xfId="6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baseColWidth="10" defaultColWidth="8.83203125" defaultRowHeight="15"/>
  <cols>
    <col min="1" max="1" width="12.1640625" customWidth="1"/>
    <col min="2" max="2" width="11.5" customWidth="1"/>
    <col min="3" max="3" width="8" customWidth="1"/>
    <col min="4" max="4" width="41.5" customWidth="1"/>
    <col min="5" max="5" width="10.1640625" customWidth="1"/>
    <col min="7" max="7" width="13.5" customWidth="1"/>
    <col min="8" max="8" width="7.6640625" customWidth="1"/>
    <col min="9" max="9" width="7.83203125" customWidth="1"/>
    <col min="10" max="10" width="10.5" customWidth="1"/>
  </cols>
  <sheetData>
    <row r="1" spans="1:10">
      <c r="A1" t="s">
        <v>0</v>
      </c>
      <c r="B1" s="47" t="s">
        <v>44</v>
      </c>
      <c r="C1" s="48"/>
      <c r="D1" s="49"/>
      <c r="E1" t="s">
        <v>19</v>
      </c>
      <c r="F1" s="10"/>
      <c r="I1" t="s">
        <v>1</v>
      </c>
      <c r="J1" s="9">
        <v>45905</v>
      </c>
    </row>
    <row r="2" spans="1:10" ht="7.5" customHeight="1" thickBot="1"/>
    <row r="3" spans="1:10" ht="16" thickBot="1">
      <c r="A3" s="4" t="s">
        <v>2</v>
      </c>
      <c r="B3" s="5" t="s">
        <v>3</v>
      </c>
      <c r="C3" s="5" t="s">
        <v>20</v>
      </c>
      <c r="D3" s="5" t="s">
        <v>4</v>
      </c>
      <c r="E3" s="5" t="s">
        <v>21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7">
      <c r="A4" s="50" t="s">
        <v>10</v>
      </c>
      <c r="B4" s="13" t="s">
        <v>11</v>
      </c>
      <c r="C4" s="27" t="s">
        <v>32</v>
      </c>
      <c r="D4" s="29" t="s">
        <v>33</v>
      </c>
      <c r="E4" s="40">
        <v>240</v>
      </c>
      <c r="F4" s="39">
        <v>70.17</v>
      </c>
      <c r="G4" s="39">
        <f>E4*339.6/200</f>
        <v>407.52</v>
      </c>
      <c r="H4" s="39">
        <f>E4*19.5/200</f>
        <v>23.4</v>
      </c>
      <c r="I4" s="39">
        <f>E4*21.2/200</f>
        <v>25.44</v>
      </c>
      <c r="J4" s="39">
        <f>E4*17.7/200</f>
        <v>21.24</v>
      </c>
    </row>
    <row r="5" spans="1:10" ht="16">
      <c r="A5" s="50"/>
      <c r="B5" s="14" t="s">
        <v>12</v>
      </c>
      <c r="C5" s="45" t="s">
        <v>28</v>
      </c>
      <c r="D5" s="30" t="s">
        <v>29</v>
      </c>
      <c r="E5" s="39">
        <v>200</v>
      </c>
      <c r="F5" s="39">
        <v>3.22</v>
      </c>
      <c r="G5" s="39">
        <v>39</v>
      </c>
      <c r="H5" s="39">
        <v>0.1</v>
      </c>
      <c r="I5" s="39">
        <v>0</v>
      </c>
      <c r="J5" s="39">
        <v>9.9</v>
      </c>
    </row>
    <row r="6" spans="1:10" ht="17">
      <c r="A6" s="50"/>
      <c r="B6" s="14" t="s">
        <v>30</v>
      </c>
      <c r="C6" s="46">
        <v>44240</v>
      </c>
      <c r="D6" s="32" t="s">
        <v>31</v>
      </c>
      <c r="E6" s="39">
        <v>70</v>
      </c>
      <c r="F6" s="43">
        <v>44.75</v>
      </c>
      <c r="G6" s="39">
        <f>E6*127.7/50</f>
        <v>178.78</v>
      </c>
      <c r="H6" s="39">
        <f>E6*6.1/50</f>
        <v>8.5399999999999991</v>
      </c>
      <c r="I6" s="39">
        <f>E6*3.7/50</f>
        <v>5.18</v>
      </c>
      <c r="J6" s="39">
        <f>E6*17.5/50</f>
        <v>24.5</v>
      </c>
    </row>
    <row r="7" spans="1:10" ht="17" thickBot="1">
      <c r="A7" s="50"/>
      <c r="B7" s="15" t="s">
        <v>25</v>
      </c>
      <c r="C7" s="28" t="s">
        <v>24</v>
      </c>
      <c r="D7" s="30" t="s">
        <v>43</v>
      </c>
      <c r="E7" s="39">
        <v>59</v>
      </c>
      <c r="F7" s="39">
        <v>6.9</v>
      </c>
      <c r="G7" s="39">
        <f>E7*68.97/30</f>
        <v>135.64099999999999</v>
      </c>
      <c r="H7" s="39">
        <f>E7*1.68/30</f>
        <v>3.3039999999999998</v>
      </c>
      <c r="I7" s="39">
        <f>E7*0.33/30</f>
        <v>0.64900000000000013</v>
      </c>
      <c r="J7" s="39">
        <f>E7*14.82/30</f>
        <v>29.146000000000001</v>
      </c>
    </row>
    <row r="8" spans="1:10" ht="17" thickBot="1">
      <c r="A8" s="50"/>
      <c r="B8" s="44"/>
      <c r="C8" s="28"/>
      <c r="D8" s="30"/>
      <c r="E8" s="39"/>
      <c r="F8" s="39"/>
      <c r="G8" s="39"/>
      <c r="H8" s="39"/>
      <c r="I8" s="39"/>
      <c r="J8" s="39"/>
    </row>
    <row r="9" spans="1:10" ht="16">
      <c r="A9" s="50"/>
      <c r="B9" s="13"/>
      <c r="C9" s="28"/>
      <c r="D9" s="30"/>
      <c r="E9" s="41">
        <f>E4+E5+E6+E7+E8</f>
        <v>569</v>
      </c>
      <c r="F9" s="41">
        <f t="shared" ref="F9:J9" si="0">F4+F5+F6+F7+F8</f>
        <v>125.04</v>
      </c>
      <c r="G9" s="41">
        <f t="shared" si="0"/>
        <v>760.94099999999992</v>
      </c>
      <c r="H9" s="41">
        <f t="shared" si="0"/>
        <v>35.344000000000001</v>
      </c>
      <c r="I9" s="41">
        <f t="shared" si="0"/>
        <v>31.269000000000002</v>
      </c>
      <c r="J9" s="41">
        <f t="shared" si="0"/>
        <v>84.786000000000001</v>
      </c>
    </row>
    <row r="10" spans="1:10">
      <c r="A10" s="1" t="s">
        <v>13</v>
      </c>
      <c r="B10" s="31"/>
      <c r="C10" s="16"/>
      <c r="D10" s="17"/>
      <c r="E10" s="18"/>
      <c r="F10" s="19"/>
      <c r="G10" s="18"/>
      <c r="H10" s="18"/>
      <c r="I10" s="18"/>
      <c r="J10" s="25"/>
    </row>
    <row r="11" spans="1:10" ht="16" thickBot="1">
      <c r="A11" s="2"/>
      <c r="B11" s="20"/>
      <c r="C11" s="20"/>
      <c r="D11" s="21"/>
      <c r="E11" s="22"/>
      <c r="F11" s="23"/>
      <c r="G11" s="22"/>
      <c r="H11" s="22"/>
      <c r="I11" s="22"/>
      <c r="J11" s="26"/>
    </row>
    <row r="12" spans="1:10" ht="34">
      <c r="A12" s="1" t="s">
        <v>14</v>
      </c>
      <c r="B12" s="24" t="s">
        <v>15</v>
      </c>
      <c r="C12" s="27" t="s">
        <v>34</v>
      </c>
      <c r="D12" s="33" t="s">
        <v>38</v>
      </c>
      <c r="E12" s="39">
        <v>60</v>
      </c>
      <c r="F12" s="43">
        <v>9.35</v>
      </c>
      <c r="G12" s="36">
        <f>E12*65.21/60</f>
        <v>65.209999999999994</v>
      </c>
      <c r="H12" s="36">
        <f>E12*0.72/60</f>
        <v>0.72</v>
      </c>
      <c r="I12" s="36">
        <f>E12*3.6/60</f>
        <v>3.6</v>
      </c>
      <c r="J12" s="36">
        <f>E12*7.48/60</f>
        <v>7.48</v>
      </c>
    </row>
    <row r="13" spans="1:10" ht="34">
      <c r="A13" s="1"/>
      <c r="B13" s="14" t="s">
        <v>16</v>
      </c>
      <c r="C13" s="27" t="s">
        <v>35</v>
      </c>
      <c r="D13" s="35" t="s">
        <v>39</v>
      </c>
      <c r="E13" s="39">
        <v>200</v>
      </c>
      <c r="F13" s="43">
        <v>10.65</v>
      </c>
      <c r="G13" s="36">
        <f>E13*201.04/200</f>
        <v>201.04</v>
      </c>
      <c r="H13" s="36">
        <f>E13*6.22/200</f>
        <v>6.22</v>
      </c>
      <c r="I13" s="36">
        <f>E13*7.56/200</f>
        <v>7.56</v>
      </c>
      <c r="J13" s="36">
        <f>E13*27.03/200</f>
        <v>27.03</v>
      </c>
    </row>
    <row r="14" spans="1:10" ht="17">
      <c r="A14" s="1"/>
      <c r="B14" s="14" t="s">
        <v>27</v>
      </c>
      <c r="C14" s="27" t="s">
        <v>36</v>
      </c>
      <c r="D14" s="29" t="s">
        <v>40</v>
      </c>
      <c r="E14" s="39">
        <v>90</v>
      </c>
      <c r="F14" s="43">
        <v>66.819999999999993</v>
      </c>
      <c r="G14" s="39">
        <f>E14*175/90</f>
        <v>175</v>
      </c>
      <c r="H14" s="39">
        <f>E14*11.68/90</f>
        <v>11.68</v>
      </c>
      <c r="I14" s="39">
        <f>E14*11.61/90</f>
        <v>11.609999999999998</v>
      </c>
      <c r="J14" s="39">
        <f>E14*5.76/90</f>
        <v>5.76</v>
      </c>
    </row>
    <row r="15" spans="1:10" ht="16">
      <c r="A15" s="1"/>
      <c r="B15" s="14" t="s">
        <v>17</v>
      </c>
      <c r="C15" s="28">
        <v>44258</v>
      </c>
      <c r="D15" s="36" t="s">
        <v>41</v>
      </c>
      <c r="E15" s="39">
        <v>150</v>
      </c>
      <c r="F15" s="43">
        <v>19.649999999999999</v>
      </c>
      <c r="G15" s="36">
        <f>E15*127.5/150</f>
        <v>127.5</v>
      </c>
      <c r="H15" s="36">
        <f>E15*3.17/150</f>
        <v>3.17</v>
      </c>
      <c r="I15" s="36">
        <f>E15*3.67/150</f>
        <v>3.67</v>
      </c>
      <c r="J15" s="36">
        <f>E15*20.4/150</f>
        <v>20.399999999999999</v>
      </c>
    </row>
    <row r="16" spans="1:10" ht="16">
      <c r="A16" s="1"/>
      <c r="B16" s="14" t="s">
        <v>18</v>
      </c>
      <c r="C16" s="27" t="s">
        <v>37</v>
      </c>
      <c r="D16" s="34" t="s">
        <v>42</v>
      </c>
      <c r="E16" s="39">
        <v>200</v>
      </c>
      <c r="F16" s="43">
        <v>7.79</v>
      </c>
      <c r="G16" s="39">
        <v>54.1</v>
      </c>
      <c r="H16" s="39">
        <v>0.2</v>
      </c>
      <c r="I16" s="39">
        <v>0.1</v>
      </c>
      <c r="J16" s="39">
        <v>13.1</v>
      </c>
    </row>
    <row r="17" spans="1:10" ht="17">
      <c r="A17" s="1"/>
      <c r="B17" s="14" t="s">
        <v>26</v>
      </c>
      <c r="C17" s="28" t="s">
        <v>22</v>
      </c>
      <c r="D17" s="32" t="s">
        <v>23</v>
      </c>
      <c r="E17" s="39">
        <v>50</v>
      </c>
      <c r="F17" s="43">
        <v>6.4</v>
      </c>
      <c r="G17" s="39">
        <f>E17*116.9/50</f>
        <v>116.9</v>
      </c>
      <c r="H17" s="39">
        <f>E17*3.95/50</f>
        <v>3.95</v>
      </c>
      <c r="I17" s="39">
        <f>E17*0.5/50</f>
        <v>0.5</v>
      </c>
      <c r="J17" s="39">
        <f>E17*24.15/50</f>
        <v>24.15</v>
      </c>
    </row>
    <row r="18" spans="1:10" ht="16">
      <c r="A18" s="1"/>
      <c r="B18" s="14" t="s">
        <v>25</v>
      </c>
      <c r="C18" s="28" t="s">
        <v>24</v>
      </c>
      <c r="D18" s="30" t="s">
        <v>43</v>
      </c>
      <c r="E18" s="39">
        <v>37</v>
      </c>
      <c r="F18" s="43">
        <v>4.38</v>
      </c>
      <c r="G18" s="39">
        <f>E18*68.97/30</f>
        <v>85.063000000000002</v>
      </c>
      <c r="H18" s="39">
        <f>E18*1.68/30</f>
        <v>2.0720000000000001</v>
      </c>
      <c r="I18" s="39">
        <f>E18*0.33/30</f>
        <v>0.40700000000000003</v>
      </c>
      <c r="J18" s="39">
        <f>E18*14.82/30</f>
        <v>18.278000000000002</v>
      </c>
    </row>
    <row r="19" spans="1:10" ht="16">
      <c r="A19" s="1"/>
      <c r="B19" s="37"/>
      <c r="C19" s="37"/>
      <c r="D19" s="38"/>
      <c r="E19" s="42">
        <f>E12+E13+E14+E15+E16+E17+E18</f>
        <v>787</v>
      </c>
      <c r="F19" s="42">
        <f t="shared" ref="F19:J19" si="1">F12+F13+F14+F15+F16+F17+F18</f>
        <v>125.04</v>
      </c>
      <c r="G19" s="42">
        <f t="shared" si="1"/>
        <v>824.81299999999999</v>
      </c>
      <c r="H19" s="42">
        <f t="shared" si="1"/>
        <v>28.011999999999997</v>
      </c>
      <c r="I19" s="42">
        <f t="shared" si="1"/>
        <v>27.446999999999999</v>
      </c>
      <c r="J19" s="42">
        <f t="shared" si="1"/>
        <v>116.19799999999999</v>
      </c>
    </row>
    <row r="20" spans="1:10" ht="16" thickBot="1">
      <c r="A20" s="2"/>
      <c r="B20" s="3"/>
      <c r="C20" s="3"/>
      <c r="D20" s="12"/>
      <c r="E20" s="7"/>
      <c r="F20" s="11"/>
      <c r="G20" s="7"/>
      <c r="H20" s="7"/>
      <c r="I20" s="7"/>
      <c r="J20" s="8"/>
    </row>
  </sheetData>
  <mergeCells count="2">
    <mergeCell ref="B1:D1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Microsoft Office User</cp:lastModifiedBy>
  <cp:lastPrinted>2021-05-18T10:32:40Z</cp:lastPrinted>
  <dcterms:created xsi:type="dcterms:W3CDTF">2015-06-05T18:19:34Z</dcterms:created>
  <dcterms:modified xsi:type="dcterms:W3CDTF">2025-09-03T15:49:29Z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-1690335751</vt:i4>
  </property>
  <property fmtid="{D5CDD505-2E9C-101B-9397-08002B2CF9AE}" pid="3" name="_NewReviewCycle">
    <vt:lpwstr/>
  </property>
  <property fmtid="{D5CDD505-2E9C-101B-9397-08002B2CF9AE}" pid="4" name="_EmailSubject">
    <vt:lpwstr>FW: меню для сайта</vt:lpwstr>
  </property>
  <property fmtid="{D5CDD505-2E9C-101B-9397-08002B2CF9AE}" pid="5" name="_AuthorEmail">
    <vt:lpwstr>director@bistokschool5.ru</vt:lpwstr>
  </property>
  <property fmtid="{D5CDD505-2E9C-101B-9397-08002B2CF9AE}" pid="6" name="_AuthorEmailDisplayName">
    <vt:lpwstr>director@bistokschool5.ru</vt:lpwstr>
  </property>
  <property fmtid="{D5CDD505-2E9C-101B-9397-08002B2CF9AE}" pid="7" name="_ReviewingToolsShownOnce">
    <vt:lpwstr/>
  </property>
</Properties>
</file>