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704F780C-F165-5A46-BF37-59CC0E270FCD}" xr6:coauthVersionLast="47" xr6:coauthVersionMax="47" xr10:uidLastSave="{00000000-0000-0000-0000-000000000000}"/>
  <bookViews>
    <workbookView xWindow="0" yWindow="500" windowWidth="1546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J15" i="1" l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F9" i="1" l="1"/>
  <c r="E9" i="1"/>
  <c r="J18" i="1" l="1"/>
  <c r="I18" i="1"/>
  <c r="H18" i="1"/>
  <c r="G18" i="1"/>
  <c r="J9" i="1"/>
  <c r="G9" i="1"/>
  <c r="H9" i="1"/>
  <c r="I9" i="1"/>
  <c r="J17" i="1" l="1"/>
  <c r="I17" i="1"/>
  <c r="H17" i="1"/>
  <c r="G17" i="1"/>
  <c r="F1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<sst xmlns="http://schemas.openxmlformats.org/spreadsheetml/2006/main" count="47" uniqueCount="44">
  <si>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</si>
  <si>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</si>
  <si>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</si>
  <si>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</si>
  <si>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</si>
  <si>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</si>
  <si>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</si>
  <si>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</si>
  <si>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</si>
  <si>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</si>
  <si>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</si>
  <si>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</si>
  <si>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</si>
  <si>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</si>
  <si>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</si>
  <si>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</si>
  <si>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</si>
  <si>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</si>
  <si>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</si>
  <si>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</si>
  <si>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</si>
  <si>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</si>
  <si>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</si>
  <si>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</si>
  <si>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</si>
  <si>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</si>
  <si>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</si>
  <si>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</si>
  <si>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 xml:space="preserve">хлеб 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</si>
  <si>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</si>
  <si>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</si>
  <si>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</si>
  <si>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</si>
  <si>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</si>
  <si>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</si>
  <si>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</si>
  <si>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</si>
  <si>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</si>
  <si>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</si>
  <si>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</si>
  <si>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</si>
  <si>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</si>
  <si>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</si>
  <si>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МАОУ СОШ №7 с.Патруши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</si>
</sst>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5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Border="1" applyAlignment="1">
      <alignment horizontal="left" vertical="center"/>
    </xf>
    <xf numFmtId="1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2" fontId="5" fillId="0" borderId="1" xfId="7" applyNumberFormat="1" applyFont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Border="1" applyAlignment="1">
      <alignment vertical="center" wrapText="1"/>
    </xf>
    <xf numFmtId="2" fontId="5" fillId="0" borderId="0" xfId="7" applyNumberFormat="1" applyFont="1" applyAlignment="1">
      <alignment horizontal="left" vertical="center" wrapText="1"/>
    </xf>
    <xf numFmtId="0" fontId="5" fillId="0" borderId="1" xfId="7" applyFont="1" applyBorder="1" applyAlignment="1">
      <alignment horizontal="left" vertical="center"/>
    </xf>
    <xf numFmtId="0" fontId="5" fillId="0" borderId="1" xfId="7" applyFont="1" applyBorder="1" applyAlignment="1">
      <alignment horizontal="left" vertical="center" wrapText="1"/>
    </xf>
    <xf numFmtId="2" fontId="3" fillId="0" borderId="1" xfId="7" applyNumberFormat="1" applyFont="1" applyBorder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9" fillId="0" borderId="1" xfId="0" applyNumberFormat="1" applyFont="1" applyBorder="1" applyAlignment="1" applyProtection="1">
      <alignment horizontal="left"/>
      <protection locked="0"/>
    </xf>
    <xf numFmtId="2" fontId="3" fillId="0" borderId="1" xfId="8" applyNumberFormat="1" applyFont="1" applyBorder="1" applyAlignment="1">
      <alignment horizontal="left" vertical="center"/>
    </xf>
    <xf numFmtId="49" fontId="3" fillId="0" borderId="1" xfId="7" applyNumberFormat="1" applyFont="1" applyBorder="1" applyAlignment="1">
      <alignment horizontal="left" vertical="center"/>
    </xf>
    <xf numFmtId="1" fontId="3" fillId="0" borderId="1" xfId="7" applyNumberFormat="1" applyFont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3" xfId="7" xr:uid="{00000000-0005-0000-0000-000004000000}"/>
    <cellStyle name="Обычный 4" xfId="5" xr:uid="{00000000-0005-0000-0000-000005000000}"/>
    <cellStyle name="Обычный 5" xfId="8" xr:uid="{00000000-0005-0000-0000-000006000000}"/>
    <cellStyle name="Финансовый 10" xfId="3" xr:uid="{00000000-0005-0000-0000-000007000000}"/>
    <cellStyle name="Финансовый 10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>
      <c r="A1" t="s">
        <v>0</v>
      </c>
      <c r="B1" s="46" t="s">
        <v>43</v>
      </c>
      <c r="C1" s="47"/>
      <c r="D1" s="48"/>
      <c r="E1" t="s">
        <v>18</v>
      </c>
      <c r="F1" s="10"/>
      <c r="I1" t="s">
        <v>1</v>
      </c>
      <c r="J1" s="9">
        <v>45933</v>
      </c>
    </row>
    <row r="2" spans="1:10" ht="7.5" customHeight="1" thickBot="1"/>
    <row r="3" spans="1:10" ht="16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7" thickBot="1">
      <c r="A4" s="49" t="s">
        <v>10</v>
      </c>
      <c r="B4" s="13"/>
      <c r="C4" s="27"/>
      <c r="D4" s="29"/>
      <c r="E4" s="40"/>
      <c r="F4" s="39"/>
      <c r="G4" s="39"/>
      <c r="H4" s="39"/>
      <c r="I4" s="39"/>
      <c r="J4" s="39"/>
    </row>
    <row r="5" spans="1:10" ht="17">
      <c r="A5" s="49"/>
      <c r="B5" s="13" t="s">
        <v>11</v>
      </c>
      <c r="C5" s="27" t="s">
        <v>30</v>
      </c>
      <c r="D5" s="29" t="s">
        <v>31</v>
      </c>
      <c r="E5" s="40">
        <v>240</v>
      </c>
      <c r="F5" s="39">
        <v>70.17</v>
      </c>
      <c r="G5" s="39">
        <f>E5*339.6/200</f>
        <v>407.52</v>
      </c>
      <c r="H5" s="39">
        <f>E5*19.5/200</f>
        <v>23.4</v>
      </c>
      <c r="I5" s="39">
        <f>E5*21.2/200</f>
        <v>25.44</v>
      </c>
      <c r="J5" s="39">
        <f>E5*17.7/200</f>
        <v>21.24</v>
      </c>
    </row>
    <row r="6" spans="1:10" ht="16">
      <c r="A6" s="49"/>
      <c r="B6" s="14" t="s">
        <v>12</v>
      </c>
      <c r="C6" s="44" t="s">
        <v>26</v>
      </c>
      <c r="D6" s="30" t="s">
        <v>27</v>
      </c>
      <c r="E6" s="39">
        <v>200</v>
      </c>
      <c r="F6" s="39">
        <v>3.22</v>
      </c>
      <c r="G6" s="39">
        <v>39</v>
      </c>
      <c r="H6" s="39">
        <v>0.1</v>
      </c>
      <c r="I6" s="39">
        <v>0</v>
      </c>
      <c r="J6" s="39">
        <v>9.9</v>
      </c>
    </row>
    <row r="7" spans="1:10" ht="17">
      <c r="A7" s="49"/>
      <c r="B7" s="14" t="s">
        <v>28</v>
      </c>
      <c r="C7" s="45">
        <v>44240</v>
      </c>
      <c r="D7" s="32" t="s">
        <v>29</v>
      </c>
      <c r="E7" s="39">
        <v>70</v>
      </c>
      <c r="F7" s="43">
        <v>44.75</v>
      </c>
      <c r="G7" s="39">
        <f>E7*127.7/50</f>
        <v>178.78</v>
      </c>
      <c r="H7" s="39">
        <f>E7*6.1/50</f>
        <v>8.5399999999999991</v>
      </c>
      <c r="I7" s="39">
        <f>E7*3.7/50</f>
        <v>5.18</v>
      </c>
      <c r="J7" s="39">
        <f>E7*17.5/50</f>
        <v>24.5</v>
      </c>
    </row>
    <row r="8" spans="1:10" ht="17" thickBot="1">
      <c r="A8" s="49"/>
      <c r="B8" s="15" t="s">
        <v>23</v>
      </c>
      <c r="C8" s="28" t="s">
        <v>22</v>
      </c>
      <c r="D8" s="30" t="s">
        <v>41</v>
      </c>
      <c r="E8" s="39">
        <v>59</v>
      </c>
      <c r="F8" s="39">
        <v>6.9</v>
      </c>
      <c r="G8" s="39">
        <f>E8*68.97/30</f>
        <v>135.64099999999999</v>
      </c>
      <c r="H8" s="39">
        <f>E8*1.68/30</f>
        <v>3.3039999999999998</v>
      </c>
      <c r="I8" s="39">
        <f>E8*0.33/30</f>
        <v>0.64900000000000013</v>
      </c>
      <c r="J8" s="39">
        <f>E8*14.82/30</f>
        <v>29.146000000000001</v>
      </c>
    </row>
    <row r="9" spans="1:10" ht="16">
      <c r="A9" s="49"/>
      <c r="B9" s="13"/>
      <c r="C9" s="28"/>
      <c r="D9" s="30"/>
      <c r="E9" s="41">
        <f>E4+E5+E6+E7+E8</f>
        <v>569</v>
      </c>
      <c r="F9" s="41">
        <f t="shared" ref="F9:J9" si="0">F4+F5+F6+F7+F8</f>
        <v>125.04</v>
      </c>
      <c r="G9" s="41">
        <f t="shared" si="0"/>
        <v>760.94099999999992</v>
      </c>
      <c r="H9" s="41">
        <f t="shared" si="0"/>
        <v>35.344000000000001</v>
      </c>
      <c r="I9" s="41">
        <f t="shared" si="0"/>
        <v>31.269000000000002</v>
      </c>
      <c r="J9" s="41">
        <f t="shared" si="0"/>
        <v>84.786000000000001</v>
      </c>
    </row>
    <row r="10" spans="1:10">
      <c r="A10" s="1"/>
      <c r="B10" s="31"/>
      <c r="C10" s="16"/>
      <c r="D10" s="17"/>
      <c r="E10" s="18"/>
      <c r="F10" s="19"/>
      <c r="G10" s="18"/>
      <c r="H10" s="18"/>
      <c r="I10" s="18"/>
      <c r="J10" s="25"/>
    </row>
    <row r="11" spans="1:10" ht="16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4">
      <c r="A12" s="1" t="s">
        <v>13</v>
      </c>
      <c r="B12" s="24" t="s">
        <v>14</v>
      </c>
      <c r="C12" s="27" t="s">
        <v>32</v>
      </c>
      <c r="D12" s="33" t="s">
        <v>36</v>
      </c>
      <c r="E12" s="39">
        <v>60</v>
      </c>
      <c r="F12" s="43">
        <v>9.35</v>
      </c>
      <c r="G12" s="36">
        <f>E12*65.21/60</f>
        <v>65.209999999999994</v>
      </c>
      <c r="H12" s="36">
        <f>E12*0.72/60</f>
        <v>0.72</v>
      </c>
      <c r="I12" s="36">
        <f>E12*3.6/60</f>
        <v>3.6</v>
      </c>
      <c r="J12" s="36">
        <f>E12*7.48/60</f>
        <v>7.48</v>
      </c>
    </row>
    <row r="13" spans="1:10" ht="34">
      <c r="A13" s="1"/>
      <c r="B13" s="14" t="s">
        <v>15</v>
      </c>
      <c r="C13" s="27" t="s">
        <v>33</v>
      </c>
      <c r="D13" s="35" t="s">
        <v>37</v>
      </c>
      <c r="E13" s="39">
        <v>200</v>
      </c>
      <c r="F13" s="43">
        <v>10.65</v>
      </c>
      <c r="G13" s="36">
        <f>E13*201.04/200</f>
        <v>201.04</v>
      </c>
      <c r="H13" s="36">
        <f>E13*6.22/200</f>
        <v>6.22</v>
      </c>
      <c r="I13" s="36">
        <f>E13*7.56/200</f>
        <v>7.56</v>
      </c>
      <c r="J13" s="36">
        <f>E13*27.03/200</f>
        <v>27.03</v>
      </c>
    </row>
    <row r="14" spans="1:10" ht="17">
      <c r="A14" s="1"/>
      <c r="B14" s="14" t="s">
        <v>25</v>
      </c>
      <c r="C14" s="27" t="s">
        <v>34</v>
      </c>
      <c r="D14" s="29" t="s">
        <v>38</v>
      </c>
      <c r="E14" s="39">
        <v>90</v>
      </c>
      <c r="F14" s="43">
        <v>66.819999999999993</v>
      </c>
      <c r="G14" s="39">
        <f>E14*175/90</f>
        <v>175</v>
      </c>
      <c r="H14" s="39">
        <f>E14*11.68/90</f>
        <v>11.68</v>
      </c>
      <c r="I14" s="39">
        <f>E14*11.61/90</f>
        <v>11.609999999999998</v>
      </c>
      <c r="J14" s="39">
        <f>E14*5.76/90</f>
        <v>5.76</v>
      </c>
    </row>
    <row r="15" spans="1:10" ht="16">
      <c r="A15" s="1"/>
      <c r="B15" s="14" t="s">
        <v>16</v>
      </c>
      <c r="C15" s="28">
        <v>44258</v>
      </c>
      <c r="D15" s="36" t="s">
        <v>39</v>
      </c>
      <c r="E15" s="39">
        <v>150</v>
      </c>
      <c r="F15" s="43">
        <v>19.649999999999999</v>
      </c>
      <c r="G15" s="36">
        <f>E15*127.5/150</f>
        <v>127.5</v>
      </c>
      <c r="H15" s="36">
        <f>E15*3.17/150</f>
        <v>3.17</v>
      </c>
      <c r="I15" s="36">
        <f>E15*3.67/150</f>
        <v>3.67</v>
      </c>
      <c r="J15" s="36">
        <f>E15*20.4/150</f>
        <v>20.399999999999999</v>
      </c>
    </row>
    <row r="16" spans="1:10" ht="16">
      <c r="A16" s="1"/>
      <c r="B16" s="14" t="s">
        <v>17</v>
      </c>
      <c r="C16" s="27" t="s">
        <v>35</v>
      </c>
      <c r="D16" s="34" t="s">
        <v>40</v>
      </c>
      <c r="E16" s="39">
        <v>200</v>
      </c>
      <c r="F16" s="43">
        <v>7.79</v>
      </c>
      <c r="G16" s="39">
        <v>54.1</v>
      </c>
      <c r="H16" s="39">
        <v>0.2</v>
      </c>
      <c r="I16" s="39">
        <v>0.1</v>
      </c>
      <c r="J16" s="39">
        <v>13.1</v>
      </c>
    </row>
    <row r="17" spans="1:10" ht="17">
      <c r="A17" s="1"/>
      <c r="B17" s="14" t="s">
        <v>24</v>
      </c>
      <c r="C17" s="28" t="s">
        <v>21</v>
      </c>
      <c r="D17" s="32" t="s">
        <v>42</v>
      </c>
      <c r="E17" s="39">
        <v>50</v>
      </c>
      <c r="F17" s="43">
        <v>6.4</v>
      </c>
      <c r="G17" s="39">
        <f>E17*116.9/50</f>
        <v>116.9</v>
      </c>
      <c r="H17" s="39">
        <f>E17*3.95/50</f>
        <v>3.95</v>
      </c>
      <c r="I17" s="39">
        <f>E17*0.5/50</f>
        <v>0.5</v>
      </c>
      <c r="J17" s="39">
        <f>E17*24.15/50</f>
        <v>24.15</v>
      </c>
    </row>
    <row r="18" spans="1:10" ht="16">
      <c r="A18" s="1"/>
      <c r="B18" s="14" t="s">
        <v>23</v>
      </c>
      <c r="C18" s="28" t="s">
        <v>22</v>
      </c>
      <c r="D18" s="30" t="s">
        <v>41</v>
      </c>
      <c r="E18" s="39">
        <v>37</v>
      </c>
      <c r="F18" s="43">
        <v>4.38</v>
      </c>
      <c r="G18" s="39">
        <f>E18*68.97/30</f>
        <v>85.063000000000002</v>
      </c>
      <c r="H18" s="39">
        <f>E18*1.68/30</f>
        <v>2.0720000000000001</v>
      </c>
      <c r="I18" s="39">
        <f>E18*0.33/30</f>
        <v>0.40700000000000003</v>
      </c>
      <c r="J18" s="39">
        <f>E18*14.82/30</f>
        <v>18.278000000000002</v>
      </c>
    </row>
    <row r="19" spans="1:10" ht="16">
      <c r="A19" s="1"/>
      <c r="B19" s="37"/>
      <c r="C19" s="37"/>
      <c r="D19" s="38"/>
      <c r="E19" s="42">
        <f>E12+E13+E14+E15+E16+E17+E18</f>
        <v>787</v>
      </c>
      <c r="F19" s="42">
        <f t="shared" ref="F19:J19" si="1">F12+F13+F14+F15+F16+F17+F18</f>
        <v>125.04</v>
      </c>
      <c r="G19" s="42">
        <f t="shared" si="1"/>
        <v>824.81299999999999</v>
      </c>
      <c r="H19" s="42">
        <f t="shared" si="1"/>
        <v>28.011999999999997</v>
      </c>
      <c r="I19" s="42">
        <f t="shared" si="1"/>
        <v>27.446999999999999</v>
      </c>
      <c r="J19" s="42">
        <f t="shared" si="1"/>
        <v>116.19799999999999</v>
      </c>
    </row>
    <row r="20" spans="1:10" ht="16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2025-09-28T15:40:50Z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