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6AA0DAE3-48BD-504B-BFF6-7C7A5FF8E739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4" i="1" l="1"/>
  <c r="I4" i="1"/>
  <c r="H4" i="1"/>
  <c r="G4" i="1"/>
  <c r="F9" i="1" l="1"/>
  <c r="E9" i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J19" i="1" l="1"/>
  <c r="I19" i="1"/>
  <c r="G19" i="1"/>
  <c r="H1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<sst xmlns="http://schemas.openxmlformats.org/spreadsheetml/2006/main" count="50" uniqueCount="44">
  <si>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</si>
  <si>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</si>
  <si>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</si>
  <si>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</si>
  <si>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</si>
  <si>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</si>
  <si>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</si>
  <si>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</si>
  <si>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</si>
  <si>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</si>
  <si>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</si>
  <si>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</si>
  <si>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</si>
  <si>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</si>
  <si>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</si>
  <si>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</si>
  <si>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</si>
  <si>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</si>
  <si>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</si>
  <si>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</si>
  <si>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</si>
  <si>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</si>
  <si>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</si>
  <si>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</si>
  <si>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</si>
  <si>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</si>
  <si>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</si>
  <si>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</si>
  <si>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73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</si>
  <si>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</si>
  <si>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</si>
  <si>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</si>
  <si>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</si>
  <si>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</si>
  <si>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</si>
  <si>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</si>
  <si>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</si>
  <si>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</si>
  <si>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</si>
  <si>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</si>
  <si>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Хлеб ржано-пшеничный</t>
  </si>
  <si>
    <t>Хлеб пшеничный витаминизированный</t>
  </si>
  <si>
    <t>Суп картофельный с рыбной консервой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</si>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</sst>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Border="1" applyAlignment="1">
      <alignment horizontal="left" vertical="center"/>
    </xf>
    <xf numFmtId="1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2" fontId="6" fillId="0" borderId="1" xfId="7" applyNumberFormat="1" applyFont="1" applyBorder="1" applyAlignment="1">
      <alignment vertical="center"/>
    </xf>
    <xf numFmtId="0" fontId="5" fillId="2" borderId="1" xfId="5" applyFill="1" applyBorder="1" applyProtection="1">
      <protection locked="0"/>
    </xf>
    <xf numFmtId="2" fontId="6" fillId="0" borderId="1" xfId="7" applyNumberFormat="1" applyFont="1" applyBorder="1" applyAlignment="1">
      <alignment vertical="center" wrapText="1"/>
    </xf>
    <xf numFmtId="2" fontId="6" fillId="0" borderId="0" xfId="7" applyNumberFormat="1" applyFont="1" applyAlignment="1">
      <alignment horizontal="left" vertical="center" wrapText="1"/>
    </xf>
    <xf numFmtId="0" fontId="6" fillId="0" borderId="1" xfId="7" applyFont="1" applyBorder="1" applyAlignment="1">
      <alignment horizontal="left" vertical="center"/>
    </xf>
    <xf numFmtId="0" fontId="6" fillId="0" borderId="1" xfId="7" applyFont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10" fillId="0" borderId="1" xfId="0" applyNumberFormat="1" applyFont="1" applyBorder="1" applyAlignment="1" applyProtection="1">
      <alignment horizontal="left"/>
      <protection locked="0"/>
    </xf>
    <xf numFmtId="2" fontId="4" fillId="0" borderId="1" xfId="8" applyNumberFormat="1" applyFont="1" applyBorder="1" applyAlignment="1">
      <alignment horizontal="left" vertical="center"/>
    </xf>
    <xf numFmtId="0" fontId="5" fillId="0" borderId="15" xfId="5" applyBorder="1" applyProtection="1">
      <protection locked="0"/>
    </xf>
    <xf numFmtId="49" fontId="4" fillId="0" borderId="1" xfId="7" applyNumberFormat="1" applyFont="1" applyBorder="1" applyAlignment="1">
      <alignment horizontal="left" vertical="center"/>
    </xf>
    <xf numFmtId="1" fontId="4" fillId="0" borderId="1" xfId="7" applyNumberFormat="1" applyFont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2 2" xfId="11" xr:uid="{00000000-0005-0000-0000-000004000000}"/>
    <cellStyle name="Обычный 2 3" xfId="9" xr:uid="{00000000-0005-0000-0000-000005000000}"/>
    <cellStyle name="Обычный 3" xfId="7" xr:uid="{00000000-0005-0000-0000-000006000000}"/>
    <cellStyle name="Обычный 3 2" xfId="12" xr:uid="{00000000-0005-0000-0000-000007000000}"/>
    <cellStyle name="Обычный 3 3" xfId="13" xr:uid="{00000000-0005-0000-0000-000008000000}"/>
    <cellStyle name="Обычный 3 4" xfId="14" xr:uid="{00000000-0005-0000-0000-000009000000}"/>
    <cellStyle name="Обычный 3 5" xfId="15" xr:uid="{00000000-0005-0000-0000-00000A000000}"/>
    <cellStyle name="Обычный 3 6" xfId="16" xr:uid="{00000000-0005-0000-0000-00000B000000}"/>
    <cellStyle name="Обычный 4" xfId="5" xr:uid="{00000000-0005-0000-0000-00000C000000}"/>
    <cellStyle name="Обычный 4 2" xfId="10" xr:uid="{00000000-0005-0000-0000-00000D000000}"/>
    <cellStyle name="Обычный 5" xfId="8" xr:uid="{00000000-0005-0000-0000-00000E000000}"/>
    <cellStyle name="Финансовый 10" xfId="3" xr:uid="{00000000-0005-0000-0000-00000F000000}"/>
    <cellStyle name="Финансовый 10 2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8" t="s">
        <v>43</v>
      </c>
      <c r="C1" s="49"/>
      <c r="D1" s="50"/>
      <c r="E1" t="s">
        <v>18</v>
      </c>
      <c r="F1" s="10"/>
      <c r="I1" t="s">
        <v>1</v>
      </c>
      <c r="J1" s="9">
        <v>45946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7">
      <c r="A4" s="51" t="s">
        <v>10</v>
      </c>
      <c r="B4" s="13" t="s">
        <v>11</v>
      </c>
      <c r="C4" s="27" t="s">
        <v>25</v>
      </c>
      <c r="D4" s="29" t="s">
        <v>32</v>
      </c>
      <c r="E4" s="40">
        <v>235</v>
      </c>
      <c r="F4" s="39">
        <v>94.17</v>
      </c>
      <c r="G4" s="39">
        <f>E4*283.3/200</f>
        <v>332.8775</v>
      </c>
      <c r="H4" s="39">
        <f>E4*15.7/200</f>
        <v>18.447500000000002</v>
      </c>
      <c r="I4" s="39">
        <f>E4*15.7/200</f>
        <v>18.447500000000002</v>
      </c>
      <c r="J4" s="39">
        <f>E4*19.8/200</f>
        <v>23.265000000000001</v>
      </c>
    </row>
    <row r="5" spans="1:10" ht="16">
      <c r="A5" s="51"/>
      <c r="B5" s="14" t="s">
        <v>12</v>
      </c>
      <c r="C5" s="45" t="s">
        <v>26</v>
      </c>
      <c r="D5" s="30" t="s">
        <v>33</v>
      </c>
      <c r="E5" s="39">
        <v>200</v>
      </c>
      <c r="F5" s="39">
        <v>3.22</v>
      </c>
      <c r="G5" s="39">
        <v>40</v>
      </c>
      <c r="H5" s="39">
        <v>0.1</v>
      </c>
      <c r="I5" s="39">
        <v>0</v>
      </c>
      <c r="J5" s="39">
        <v>9.9</v>
      </c>
    </row>
    <row r="6" spans="1:10" ht="17">
      <c r="A6" s="51"/>
      <c r="B6" s="14" t="s">
        <v>24</v>
      </c>
      <c r="C6" s="46" t="s">
        <v>22</v>
      </c>
      <c r="D6" s="32" t="s">
        <v>41</v>
      </c>
      <c r="E6" s="39">
        <v>50</v>
      </c>
      <c r="F6" s="43">
        <v>6</v>
      </c>
      <c r="G6" s="39">
        <f>E6*116.9/50</f>
        <v>116.9</v>
      </c>
      <c r="H6" s="39">
        <f>E6*3.95/50</f>
        <v>3.95</v>
      </c>
      <c r="I6" s="39">
        <f>E6*0.5/50</f>
        <v>0.5</v>
      </c>
      <c r="J6" s="39">
        <f>E6*24.15/50</f>
        <v>24.15</v>
      </c>
    </row>
    <row r="7" spans="1:10" ht="17" thickBot="1">
      <c r="A7" s="51"/>
      <c r="B7" s="15" t="s">
        <v>23</v>
      </c>
      <c r="C7" s="28" t="s">
        <v>22</v>
      </c>
      <c r="D7" s="30" t="s">
        <v>40</v>
      </c>
      <c r="E7" s="39">
        <v>50</v>
      </c>
      <c r="F7" s="39">
        <v>5.92</v>
      </c>
      <c r="G7" s="39">
        <f>E7*68.97/30</f>
        <v>114.95</v>
      </c>
      <c r="H7" s="39">
        <f>E7*1.68/30</f>
        <v>2.8</v>
      </c>
      <c r="I7" s="39">
        <f>E7*0.33/30</f>
        <v>0.55000000000000004</v>
      </c>
      <c r="J7" s="39">
        <f>E7*14.82/30</f>
        <v>24.7</v>
      </c>
    </row>
    <row r="8" spans="1:10" ht="35" thickBot="1">
      <c r="A8" s="51"/>
      <c r="B8" s="44"/>
      <c r="C8" s="27">
        <v>21.1</v>
      </c>
      <c r="D8" s="47" t="s">
        <v>39</v>
      </c>
      <c r="E8" s="39">
        <v>75</v>
      </c>
      <c r="F8" s="39">
        <v>15.73</v>
      </c>
      <c r="G8" s="39">
        <f>92.7*E8/75</f>
        <v>92.7</v>
      </c>
      <c r="H8" s="39">
        <f>0.9*E8/75</f>
        <v>0.9</v>
      </c>
      <c r="I8" s="39">
        <f>4.5*E8/75</f>
        <v>4.5</v>
      </c>
      <c r="J8" s="39">
        <f>12.15*E8/75</f>
        <v>12.15</v>
      </c>
    </row>
    <row r="9" spans="1:10" ht="16">
      <c r="A9" s="51"/>
      <c r="B9" s="13"/>
      <c r="C9" s="28"/>
      <c r="D9" s="30"/>
      <c r="E9" s="41">
        <f>E4+E5+E6+E7+E8</f>
        <v>610</v>
      </c>
      <c r="F9" s="41">
        <f t="shared" ref="F9:J9" si="0">F4+F5+F6+F7+F8</f>
        <v>125.04</v>
      </c>
      <c r="G9" s="41">
        <f t="shared" si="0"/>
        <v>697.42750000000012</v>
      </c>
      <c r="H9" s="41">
        <f t="shared" si="0"/>
        <v>26.197500000000002</v>
      </c>
      <c r="I9" s="41">
        <f t="shared" si="0"/>
        <v>23.997500000000002</v>
      </c>
      <c r="J9" s="41">
        <f t="shared" si="0"/>
        <v>94.165000000000006</v>
      </c>
    </row>
    <row r="10" spans="1:10">
      <c r="A10" s="1"/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13</v>
      </c>
      <c r="B12" s="24" t="s">
        <v>14</v>
      </c>
      <c r="C12" s="27" t="s">
        <v>27</v>
      </c>
      <c r="D12" s="33" t="s">
        <v>34</v>
      </c>
      <c r="E12" s="39">
        <v>80</v>
      </c>
      <c r="F12" s="43">
        <v>7.68</v>
      </c>
      <c r="G12" s="36">
        <f>E12*55.44/60</f>
        <v>73.92</v>
      </c>
      <c r="H12" s="36">
        <f>E12*1.02/60</f>
        <v>1.3599999999999999</v>
      </c>
      <c r="I12" s="36">
        <f>E12*3.6/60</f>
        <v>4.8</v>
      </c>
      <c r="J12" s="36">
        <f>E12*4.74/60</f>
        <v>6.3200000000000012</v>
      </c>
    </row>
    <row r="13" spans="1:10" ht="17">
      <c r="A13" s="1"/>
      <c r="B13" s="14" t="s">
        <v>15</v>
      </c>
      <c r="C13" s="27" t="s">
        <v>28</v>
      </c>
      <c r="D13" s="35" t="s">
        <v>42</v>
      </c>
      <c r="E13" s="39">
        <v>200</v>
      </c>
      <c r="F13" s="43">
        <v>24.78</v>
      </c>
      <c r="G13" s="36">
        <f>E13*107.52/200</f>
        <v>107.52</v>
      </c>
      <c r="H13" s="36">
        <f>E13*7.76/200</f>
        <v>7.76</v>
      </c>
      <c r="I13" s="36">
        <f>E13*3.84/200</f>
        <v>3.84</v>
      </c>
      <c r="J13" s="36">
        <f>E13*10.48/200</f>
        <v>10.48</v>
      </c>
    </row>
    <row r="14" spans="1:10" ht="17">
      <c r="A14" s="1"/>
      <c r="B14" s="14" t="s">
        <v>38</v>
      </c>
      <c r="C14" s="27" t="s">
        <v>29</v>
      </c>
      <c r="D14" s="29" t="s">
        <v>35</v>
      </c>
      <c r="E14" s="39">
        <v>100</v>
      </c>
      <c r="F14" s="43">
        <v>55.46</v>
      </c>
      <c r="G14" s="39">
        <f>E14*186.3/90</f>
        <v>207</v>
      </c>
      <c r="H14" s="39">
        <f>E14*13.32/90</f>
        <v>14.8</v>
      </c>
      <c r="I14" s="39">
        <f>E14*11.16/90</f>
        <v>12.4</v>
      </c>
      <c r="J14" s="39">
        <f>E14*8.19/90</f>
        <v>9.1</v>
      </c>
    </row>
    <row r="15" spans="1:10" ht="16">
      <c r="A15" s="1"/>
      <c r="B15" s="14" t="s">
        <v>16</v>
      </c>
      <c r="C15" s="28" t="s">
        <v>30</v>
      </c>
      <c r="D15" s="36" t="s">
        <v>36</v>
      </c>
      <c r="E15" s="39">
        <v>150</v>
      </c>
      <c r="F15" s="43">
        <v>10.11</v>
      </c>
      <c r="G15" s="36">
        <f>E15*181.5/150</f>
        <v>181.5</v>
      </c>
      <c r="H15" s="36">
        <f>E15*6.63/150</f>
        <v>6.63</v>
      </c>
      <c r="I15" s="36">
        <f>E15*4.44/150</f>
        <v>4.4400000000000004</v>
      </c>
      <c r="J15" s="36">
        <f>E15*28.8/150</f>
        <v>28.8</v>
      </c>
    </row>
    <row r="16" spans="1:10" ht="16">
      <c r="A16" s="1"/>
      <c r="B16" s="14" t="s">
        <v>17</v>
      </c>
      <c r="C16" s="27" t="s">
        <v>31</v>
      </c>
      <c r="D16" s="34" t="s">
        <v>37</v>
      </c>
      <c r="E16" s="39">
        <v>200</v>
      </c>
      <c r="F16" s="43">
        <v>16.53</v>
      </c>
      <c r="G16" s="39">
        <v>70</v>
      </c>
      <c r="H16" s="39">
        <v>0.2</v>
      </c>
      <c r="I16" s="39">
        <v>0.2</v>
      </c>
      <c r="J16" s="39">
        <v>16.8</v>
      </c>
    </row>
    <row r="17" spans="1:10" ht="17">
      <c r="A17" s="1"/>
      <c r="B17" s="14" t="s">
        <v>24</v>
      </c>
      <c r="C17" s="28" t="s">
        <v>21</v>
      </c>
      <c r="D17" s="32" t="s">
        <v>41</v>
      </c>
      <c r="E17" s="39">
        <v>50</v>
      </c>
      <c r="F17" s="43">
        <v>6.34</v>
      </c>
      <c r="G17" s="39">
        <f>E17*116.9/50</f>
        <v>116.9</v>
      </c>
      <c r="H17" s="39">
        <f>E17*3.95/50</f>
        <v>3.95</v>
      </c>
      <c r="I17" s="39">
        <f>E17*0.5/50</f>
        <v>0.5</v>
      </c>
      <c r="J17" s="39">
        <f>E17*24.15/50</f>
        <v>24.15</v>
      </c>
    </row>
    <row r="18" spans="1:10" ht="16">
      <c r="A18" s="1"/>
      <c r="B18" s="14" t="s">
        <v>23</v>
      </c>
      <c r="C18" s="28" t="s">
        <v>22</v>
      </c>
      <c r="D18" s="30" t="s">
        <v>40</v>
      </c>
      <c r="E18" s="39">
        <v>35</v>
      </c>
      <c r="F18" s="43">
        <v>4.1399999999999997</v>
      </c>
      <c r="G18" s="39">
        <f>E18*68.97/30</f>
        <v>80.464999999999989</v>
      </c>
      <c r="H18" s="39">
        <f>E18*1.68/30</f>
        <v>1.96</v>
      </c>
      <c r="I18" s="39">
        <f>E18*0.33/30</f>
        <v>0.38500000000000001</v>
      </c>
      <c r="J18" s="39">
        <f>E18*14.82/30</f>
        <v>17.290000000000003</v>
      </c>
    </row>
    <row r="19" spans="1:10" ht="16">
      <c r="A19" s="1"/>
      <c r="B19" s="37"/>
      <c r="C19" s="37"/>
      <c r="D19" s="38"/>
      <c r="E19" s="42">
        <f>E12+E13+E14+E15+E16+E17+E18</f>
        <v>815</v>
      </c>
      <c r="F19" s="42">
        <f t="shared" ref="F19:J19" si="1">F12+F13+F14+F15+F16+F17+F18</f>
        <v>125.04</v>
      </c>
      <c r="G19" s="42">
        <f t="shared" si="1"/>
        <v>837.30500000000006</v>
      </c>
      <c r="H19" s="42">
        <f t="shared" si="1"/>
        <v>36.660000000000004</v>
      </c>
      <c r="I19" s="42">
        <f t="shared" si="1"/>
        <v>26.565000000000001</v>
      </c>
      <c r="J19" s="42">
        <f t="shared" si="1"/>
        <v>112.94000000000001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2025-10-10T10:17:31Z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