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5-2026\Сайт ежедневное\ст 14 7-11\"/>
    </mc:Choice>
  </mc:AlternateContent>
  <bookViews>
    <workbookView xWindow="-120" yWindow="-120" windowWidth="1545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I5" i="1"/>
  <c r="H5" i="1"/>
  <c r="G5" i="1" l="1"/>
  <c r="F19" i="1" l="1"/>
  <c r="F9" i="1"/>
  <c r="J14" i="1" l="1"/>
  <c r="J13" i="1"/>
  <c r="I14" i="1"/>
  <c r="I13" i="1"/>
  <c r="H14" i="1"/>
  <c r="H13" i="1"/>
  <c r="G13" i="1"/>
  <c r="E19" i="1"/>
  <c r="G14" i="1"/>
  <c r="G4" i="1"/>
  <c r="J15" i="1" l="1"/>
  <c r="J16" i="1"/>
  <c r="I16" i="1"/>
  <c r="H16" i="1"/>
  <c r="G16" i="1"/>
  <c r="I15" i="1"/>
  <c r="H15" i="1"/>
  <c r="G15" i="1"/>
  <c r="J12" i="1"/>
  <c r="H12" i="1"/>
  <c r="G12" i="1"/>
  <c r="J4" i="1"/>
  <c r="I4" i="1"/>
  <c r="H4" i="1"/>
  <c r="E9" i="1" l="1"/>
  <c r="J18" i="1" l="1"/>
  <c r="J19" i="1" s="1"/>
  <c r="I18" i="1"/>
  <c r="H18" i="1"/>
  <c r="H19" i="1" s="1"/>
  <c r="G18" i="1"/>
  <c r="G19" i="1" s="1"/>
  <c r="J8" i="1"/>
  <c r="G8" i="1"/>
  <c r="H8" i="1"/>
  <c r="I8" i="1"/>
  <c r="I12" i="1" l="1"/>
  <c r="I19" i="1" s="1"/>
  <c r="J7" i="1"/>
  <c r="I7" i="1"/>
  <c r="H7" i="1"/>
  <c r="G7" i="1"/>
  <c r="H9" i="1" l="1"/>
  <c r="G9" i="1"/>
  <c r="J9" i="1"/>
  <c r="I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<sst xmlns="http://schemas.openxmlformats.org/spreadsheetml/2006/main" count="51" uniqueCount="48">
  <si>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</si>
  <si>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</si>
  <si>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</si>
  <si>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</si>
  <si>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</si>
  <si>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</si>
  <si>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</si>
  <si>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</si>
  <si>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</si>
  <si>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</si>
  <si>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</si>
  <si>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</si>
  <si>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</si>
  <si>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</si>
  <si>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</si>
  <si>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</si>
  <si>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</si>
  <si>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</si>
  <si>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</si>
  <si>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</si>
  <si>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</si>
  <si>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</si>
  <si>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</si>
  <si>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</si>
  <si>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</si>
  <si>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</si>
  <si>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32.10</t>
  </si>
  <si>
    <t>Кофейный напиток на молоке</t>
  </si>
  <si>
    <t>Бутерброд с сыром</t>
  </si>
  <si>
    <t>хлеб черн.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</si>
  <si>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</si>
  <si>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</si>
  <si>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</si>
  <si>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</si>
  <si>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</si>
  <si>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</si>
  <si>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</si>
  <si>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</si>
  <si>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</si>
  <si>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</si>
  <si>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</si>
  <si>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Суп-пюре картофельный</t>
  </si>
  <si>
    <t>Котлета из кур</t>
  </si>
  <si>
    <t>Каша гречневая рассыпчатая</t>
  </si>
  <si>
    <t>Компот из кураги</t>
  </si>
  <si>
    <t>Салат из свежей капусты с свежим огурцом с растительным маслом</t>
  </si>
  <si>
    <t>хлеб бел.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</si>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</sst>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2" fontId="6" fillId="0" borderId="1" xfId="7" applyNumberFormat="1" applyFont="1" applyFill="1" applyBorder="1" applyAlignment="1">
      <alignment vertical="center"/>
    </xf>
    <xf numFmtId="2" fontId="4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8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vertical="center" wrapText="1"/>
    </xf>
    <xf numFmtId="2" fontId="4" fillId="0" borderId="0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1" fillId="0" borderId="1" xfId="5" applyFont="1" applyBorder="1"/>
    <xf numFmtId="49" fontId="0" fillId="0" borderId="12" xfId="0" applyNumberFormat="1" applyBorder="1" applyAlignment="1">
      <alignment horizontal="center"/>
    </xf>
    <xf numFmtId="49" fontId="5" fillId="3" borderId="1" xfId="5" applyNumberFormat="1" applyFill="1" applyBorder="1" applyProtection="1">
      <protection locked="0"/>
    </xf>
    <xf numFmtId="49" fontId="5" fillId="3" borderId="9" xfId="5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/>
      <c r="C1" s="66"/>
      <c r="D1" s="67"/>
      <c r="E1" t="s">
        <v>20</v>
      </c>
      <c r="F1" s="9"/>
      <c r="I1" t="s">
        <v>1</v>
      </c>
      <c r="J1" s="64">
        <v>45950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60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thickBot="1" x14ac:dyDescent="0.3">
      <c r="A4" s="68" t="s">
        <v>10</v>
      </c>
      <c r="B4" s="12" t="s">
        <v>11</v>
      </c>
      <c r="C4" s="34" t="s">
        <v>30</v>
      </c>
      <c r="D4" s="25" t="s">
        <v>31</v>
      </c>
      <c r="E4" s="43">
        <v>220</v>
      </c>
      <c r="F4" s="46">
        <v>32.68</v>
      </c>
      <c r="G4" s="49">
        <f>E4*294.95/220</f>
        <v>294.95</v>
      </c>
      <c r="H4" s="44">
        <f>E4*5.5/200</f>
        <v>6.05</v>
      </c>
      <c r="I4" s="44">
        <f>E4*9.9/200</f>
        <v>10.89</v>
      </c>
      <c r="J4" s="44">
        <f>E4*39.26/200</f>
        <v>43.185999999999993</v>
      </c>
    </row>
    <row r="5" spans="1:10" ht="15.75" x14ac:dyDescent="0.25">
      <c r="A5" s="68"/>
      <c r="B5" s="12" t="s">
        <v>19</v>
      </c>
      <c r="C5" s="34" t="s">
        <v>23</v>
      </c>
      <c r="D5" s="54" t="s">
        <v>47</v>
      </c>
      <c r="E5" s="42">
        <v>100</v>
      </c>
      <c r="F5" s="47">
        <v>32.840000000000003</v>
      </c>
      <c r="G5" s="50">
        <f>E5*49/176</f>
        <v>27.84090909090909</v>
      </c>
      <c r="H5" s="45">
        <f>E5*0.4/100</f>
        <v>0.4</v>
      </c>
      <c r="I5" s="45">
        <f>E5*0.4/100</f>
        <v>0.4</v>
      </c>
      <c r="J5" s="45">
        <f>E5*10.95/100</f>
        <v>10.95</v>
      </c>
    </row>
    <row r="6" spans="1:10" ht="15.75" x14ac:dyDescent="0.25">
      <c r="A6" s="68"/>
      <c r="B6" s="13" t="s">
        <v>12</v>
      </c>
      <c r="C6" s="34" t="s">
        <v>26</v>
      </c>
      <c r="D6" s="27" t="s">
        <v>27</v>
      </c>
      <c r="E6" s="42">
        <v>200</v>
      </c>
      <c r="F6" s="47">
        <v>15.53</v>
      </c>
      <c r="G6" s="49">
        <v>99</v>
      </c>
      <c r="H6" s="44">
        <v>3.1</v>
      </c>
      <c r="I6" s="44">
        <v>3.2</v>
      </c>
      <c r="J6" s="44">
        <v>14.4</v>
      </c>
    </row>
    <row r="7" spans="1:10" ht="15.75" x14ac:dyDescent="0.25">
      <c r="A7" s="68"/>
      <c r="B7" s="59" t="s">
        <v>46</v>
      </c>
      <c r="C7" s="34">
        <v>44240</v>
      </c>
      <c r="D7" s="26" t="s">
        <v>28</v>
      </c>
      <c r="E7" s="42">
        <v>60</v>
      </c>
      <c r="F7" s="47">
        <v>40.44</v>
      </c>
      <c r="G7" s="50">
        <f>E7*153.24/60</f>
        <v>153.24000000000004</v>
      </c>
      <c r="H7" s="45">
        <f>E7*7.32/60</f>
        <v>7.3200000000000012</v>
      </c>
      <c r="I7" s="45">
        <f>E7*4.44/60</f>
        <v>4.4400000000000004</v>
      </c>
      <c r="J7" s="45">
        <f>E7*21/60</f>
        <v>21</v>
      </c>
    </row>
    <row r="8" spans="1:10" ht="16.5" thickBot="1" x14ac:dyDescent="0.3">
      <c r="A8" s="68"/>
      <c r="B8" s="14" t="s">
        <v>29</v>
      </c>
      <c r="C8" s="34" t="s">
        <v>24</v>
      </c>
      <c r="D8" s="27" t="s">
        <v>25</v>
      </c>
      <c r="E8" s="42">
        <v>30</v>
      </c>
      <c r="F8" s="46">
        <v>3.55</v>
      </c>
      <c r="G8" s="49">
        <f>E8*68.97/30</f>
        <v>68.97</v>
      </c>
      <c r="H8" s="44">
        <f>E8*1.68/30</f>
        <v>1.68</v>
      </c>
      <c r="I8" s="44">
        <f>E8*0.33/30</f>
        <v>0.33</v>
      </c>
      <c r="J8" s="44">
        <f>E8*14.82/30</f>
        <v>14.82</v>
      </c>
    </row>
    <row r="9" spans="1:10" ht="15.75" x14ac:dyDescent="0.25">
      <c r="A9" s="68"/>
      <c r="B9" s="28"/>
      <c r="C9" s="34"/>
      <c r="D9" s="27"/>
      <c r="E9" s="48">
        <f>E4+E5+E6+E7+E8</f>
        <v>610</v>
      </c>
      <c r="F9" s="48">
        <f>F4+F5+F6+F7+F8</f>
        <v>125.04</v>
      </c>
      <c r="G9" s="48">
        <f t="shared" ref="G9:J9" si="0">G4+G5+G6+G7+G8</f>
        <v>644.00090909090909</v>
      </c>
      <c r="H9" s="48">
        <f t="shared" si="0"/>
        <v>18.55</v>
      </c>
      <c r="I9" s="48">
        <f t="shared" si="0"/>
        <v>19.260000000000002</v>
      </c>
      <c r="J9" s="48">
        <f t="shared" si="0"/>
        <v>104.35599999999999</v>
      </c>
    </row>
    <row r="10" spans="1:10" x14ac:dyDescent="0.25">
      <c r="A10" s="1" t="s">
        <v>13</v>
      </c>
      <c r="B10" s="29"/>
      <c r="C10" s="61"/>
      <c r="D10" s="15"/>
      <c r="E10" s="16"/>
      <c r="F10" s="17"/>
      <c r="G10" s="16"/>
      <c r="H10" s="16"/>
      <c r="I10" s="16"/>
      <c r="J10" s="23"/>
    </row>
    <row r="11" spans="1:10" ht="15.75" thickBot="1" x14ac:dyDescent="0.3">
      <c r="A11" s="2"/>
      <c r="B11" s="18"/>
      <c r="C11" s="62"/>
      <c r="D11" s="19"/>
      <c r="E11" s="20"/>
      <c r="F11" s="21"/>
      <c r="G11" s="20"/>
      <c r="H11" s="20"/>
      <c r="I11" s="20"/>
      <c r="J11" s="24"/>
    </row>
    <row r="12" spans="1:10" ht="31.5" x14ac:dyDescent="0.25">
      <c r="A12" s="1" t="s">
        <v>14</v>
      </c>
      <c r="B12" s="22" t="s">
        <v>15</v>
      </c>
      <c r="C12" s="34" t="s">
        <v>32</v>
      </c>
      <c r="D12" s="55" t="s">
        <v>45</v>
      </c>
      <c r="E12" s="35">
        <v>66</v>
      </c>
      <c r="F12" s="52">
        <v>11.33</v>
      </c>
      <c r="G12" s="41">
        <f>E12*77/60</f>
        <v>84.7</v>
      </c>
      <c r="H12" s="38">
        <f>E12*1.5/60</f>
        <v>1.65</v>
      </c>
      <c r="I12" s="38">
        <f>E12*6/60</f>
        <v>6.6</v>
      </c>
      <c r="J12" s="38">
        <f>E12*4.25/60</f>
        <v>4.6749999999999998</v>
      </c>
    </row>
    <row r="13" spans="1:10" ht="15.75" x14ac:dyDescent="0.25">
      <c r="A13" s="1"/>
      <c r="B13" s="13" t="s">
        <v>16</v>
      </c>
      <c r="C13" s="34" t="s">
        <v>33</v>
      </c>
      <c r="D13" s="56" t="s">
        <v>41</v>
      </c>
      <c r="E13" s="35">
        <v>200</v>
      </c>
      <c r="F13" s="52">
        <v>30.68</v>
      </c>
      <c r="G13" s="41">
        <f>E13*106/200</f>
        <v>106</v>
      </c>
      <c r="H13" s="38">
        <f>E13*2.6/200</f>
        <v>2.6</v>
      </c>
      <c r="I13" s="38">
        <f>E13*3/200</f>
        <v>3</v>
      </c>
      <c r="J13" s="38">
        <f>E13*17.4/200</f>
        <v>17.399999999999999</v>
      </c>
    </row>
    <row r="14" spans="1:10" ht="15.75" x14ac:dyDescent="0.25">
      <c r="A14" s="1"/>
      <c r="B14" s="13" t="s">
        <v>38</v>
      </c>
      <c r="C14" s="53" t="s">
        <v>39</v>
      </c>
      <c r="D14" s="54" t="s">
        <v>40</v>
      </c>
      <c r="E14" s="49">
        <v>60</v>
      </c>
      <c r="F14" s="52">
        <v>9.2200000000000006</v>
      </c>
      <c r="G14" s="49">
        <f>E14*51.4/20</f>
        <v>154.19999999999999</v>
      </c>
      <c r="H14" s="49">
        <f>E14*1.71/20</f>
        <v>5.13</v>
      </c>
      <c r="I14" s="49">
        <f>E14*0.17/20</f>
        <v>0.51</v>
      </c>
      <c r="J14" s="49">
        <f>E14*10.75/20</f>
        <v>32.25</v>
      </c>
    </row>
    <row r="15" spans="1:10" ht="15.75" x14ac:dyDescent="0.25">
      <c r="A15" s="1"/>
      <c r="B15" s="13" t="s">
        <v>34</v>
      </c>
      <c r="C15" s="34" t="s">
        <v>35</v>
      </c>
      <c r="D15" s="57" t="s">
        <v>42</v>
      </c>
      <c r="E15" s="35">
        <v>100</v>
      </c>
      <c r="F15" s="52">
        <v>65.099999999999994</v>
      </c>
      <c r="G15" s="39">
        <f>E15*186.3/90</f>
        <v>207</v>
      </c>
      <c r="H15" s="36">
        <f>E15*13.32/90</f>
        <v>14.8</v>
      </c>
      <c r="I15" s="36">
        <f>E15*11.16/90</f>
        <v>12.4</v>
      </c>
      <c r="J15" s="36">
        <f>E15*8.19/90</f>
        <v>9.1</v>
      </c>
    </row>
    <row r="16" spans="1:10" ht="15.75" x14ac:dyDescent="0.25">
      <c r="A16" s="1"/>
      <c r="B16" s="13" t="s">
        <v>17</v>
      </c>
      <c r="C16" s="34" t="s">
        <v>36</v>
      </c>
      <c r="D16" s="31" t="s">
        <v>43</v>
      </c>
      <c r="E16" s="35">
        <v>200</v>
      </c>
      <c r="F16" s="52">
        <v>11.49</v>
      </c>
      <c r="G16" s="40">
        <f>E16*181.5/150</f>
        <v>242</v>
      </c>
      <c r="H16" s="37">
        <f>E16*6.63/150</f>
        <v>8.84</v>
      </c>
      <c r="I16" s="37">
        <f>E16*4.44/150</f>
        <v>5.9200000000000008</v>
      </c>
      <c r="J16" s="37">
        <f>E16*28.8/150</f>
        <v>38.4</v>
      </c>
    </row>
    <row r="17" spans="1:10" ht="15.75" x14ac:dyDescent="0.25">
      <c r="A17" s="1"/>
      <c r="B17" s="13" t="s">
        <v>18</v>
      </c>
      <c r="C17" s="34" t="s">
        <v>37</v>
      </c>
      <c r="D17" s="58" t="s">
        <v>44</v>
      </c>
      <c r="E17" s="35">
        <v>200</v>
      </c>
      <c r="F17" s="52">
        <v>12.38</v>
      </c>
      <c r="G17" s="39">
        <v>114</v>
      </c>
      <c r="H17" s="36">
        <v>1</v>
      </c>
      <c r="I17" s="36">
        <v>0</v>
      </c>
      <c r="J17" s="36">
        <v>27.4</v>
      </c>
    </row>
    <row r="18" spans="1:10" ht="15.75" x14ac:dyDescent="0.25">
      <c r="A18" s="1"/>
      <c r="B18" s="13" t="s">
        <v>29</v>
      </c>
      <c r="C18" s="34" t="s">
        <v>24</v>
      </c>
      <c r="D18" s="30" t="s">
        <v>25</v>
      </c>
      <c r="E18" s="49">
        <v>41</v>
      </c>
      <c r="F18" s="52">
        <v>4.8499999999999996</v>
      </c>
      <c r="G18" s="49">
        <f>E18*68.97/30</f>
        <v>94.259</v>
      </c>
      <c r="H18" s="49">
        <f>E18*1.68/30</f>
        <v>2.2959999999999998</v>
      </c>
      <c r="I18" s="49">
        <f>E18*0.33/30</f>
        <v>0.45100000000000001</v>
      </c>
      <c r="J18" s="49">
        <f>E18*14.82/30</f>
        <v>20.254000000000001</v>
      </c>
    </row>
    <row r="19" spans="1:10" ht="15.75" x14ac:dyDescent="0.25">
      <c r="A19" s="1"/>
      <c r="B19" s="32"/>
      <c r="C19" s="63"/>
      <c r="D19" s="33"/>
      <c r="E19" s="51">
        <f t="shared" ref="E19:J19" si="1">SUM(E12:E18)</f>
        <v>867</v>
      </c>
      <c r="F19" s="51">
        <f t="shared" si="1"/>
        <v>145.04999999999998</v>
      </c>
      <c r="G19" s="51">
        <f t="shared" si="1"/>
        <v>1002.159</v>
      </c>
      <c r="H19" s="51">
        <f t="shared" si="1"/>
        <v>36.315999999999995</v>
      </c>
      <c r="I19" s="51">
        <f t="shared" si="1"/>
        <v>28.881</v>
      </c>
      <c r="J19" s="51">
        <f t="shared" si="1"/>
        <v>149.47899999999998</v>
      </c>
    </row>
    <row r="20" spans="1:10" ht="15.75" thickBot="1" x14ac:dyDescent="0.3">
      <c r="A20" s="1"/>
      <c r="B20" s="3"/>
      <c r="C20" s="3"/>
      <c r="D20" s="11"/>
      <c r="E20" s="7"/>
      <c r="F20" s="10"/>
      <c r="G20" s="7"/>
      <c r="H20" s="7"/>
      <c r="I20" s="7"/>
      <c r="J20" s="8"/>
    </row>
    <row r="21" spans="1:10" ht="15.75" thickBot="1" x14ac:dyDescent="0.3">
      <c r="A21" s="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