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<sst xmlns="http://schemas.openxmlformats.org/spreadsheetml/2006/main" count="51" uniqueCount="46">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</sst>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1" fillId="0" borderId="1" xfId="5" applyFont="1" applyBorder="1"/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8" sqref="B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20</v>
      </c>
      <c r="F1" s="10"/>
      <c r="I1" t="s">
        <v>1</v>
      </c>
      <c r="J1" s="9">
        <v>46006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3" t="s">
        <v>11</v>
      </c>
      <c r="C4" s="27" t="s">
        <v>27</v>
      </c>
      <c r="D4" s="29" t="s">
        <v>29</v>
      </c>
      <c r="E4" s="51">
        <v>200</v>
      </c>
      <c r="F4" s="54">
        <v>32.64</v>
      </c>
      <c r="G4" s="57">
        <f>E4*257.8/200</f>
        <v>257.8</v>
      </c>
      <c r="H4" s="52">
        <f>E4*7.5/200</f>
        <v>7.5</v>
      </c>
      <c r="I4" s="52">
        <f>E4*11.4/200</f>
        <v>11.4</v>
      </c>
      <c r="J4" s="52">
        <f>E4*31.3/200</f>
        <v>31.3</v>
      </c>
    </row>
    <row r="5" spans="1:10" ht="15.75" x14ac:dyDescent="0.25">
      <c r="A5" s="68"/>
      <c r="B5" s="13" t="s">
        <v>19</v>
      </c>
      <c r="C5" s="28" t="s">
        <v>23</v>
      </c>
      <c r="D5" s="32" t="s">
        <v>34</v>
      </c>
      <c r="E5" s="50"/>
      <c r="F5" s="55">
        <v>32.9</v>
      </c>
      <c r="G5" s="58">
        <v>49</v>
      </c>
      <c r="H5" s="53">
        <v>0.4</v>
      </c>
      <c r="I5" s="53">
        <v>0.4</v>
      </c>
      <c r="J5" s="53">
        <v>10.95</v>
      </c>
    </row>
    <row r="6" spans="1:10" ht="15.75" x14ac:dyDescent="0.25">
      <c r="A6" s="68"/>
      <c r="B6" s="14" t="s">
        <v>12</v>
      </c>
      <c r="C6" s="28" t="s">
        <v>28</v>
      </c>
      <c r="D6" s="31" t="s">
        <v>30</v>
      </c>
      <c r="E6" s="50">
        <v>200</v>
      </c>
      <c r="F6" s="55">
        <v>22.25</v>
      </c>
      <c r="G6" s="57">
        <v>99</v>
      </c>
      <c r="H6" s="52">
        <v>3.1</v>
      </c>
      <c r="I6" s="52">
        <v>3.2</v>
      </c>
      <c r="J6" s="52">
        <v>14.4</v>
      </c>
    </row>
    <row r="7" spans="1:10" ht="15.75" x14ac:dyDescent="0.25">
      <c r="A7" s="68"/>
      <c r="B7" s="64" t="s">
        <v>33</v>
      </c>
      <c r="C7" s="28">
        <v>44240</v>
      </c>
      <c r="D7" s="30" t="s">
        <v>31</v>
      </c>
      <c r="E7" s="50">
        <v>50</v>
      </c>
      <c r="F7" s="55">
        <v>33.700000000000003</v>
      </c>
      <c r="G7" s="58">
        <f>E7*153.24/60</f>
        <v>127.7</v>
      </c>
      <c r="H7" s="53">
        <f>E7*7.32/60</f>
        <v>6.1</v>
      </c>
      <c r="I7" s="53">
        <f>E7*4.44/60</f>
        <v>3.7000000000000006</v>
      </c>
      <c r="J7" s="53">
        <f>E7*21/60</f>
        <v>17.5</v>
      </c>
    </row>
    <row r="8" spans="1:10" ht="16.5" thickBot="1" x14ac:dyDescent="0.3">
      <c r="A8" s="68"/>
      <c r="B8" s="15" t="s">
        <v>32</v>
      </c>
      <c r="C8" s="28" t="s">
        <v>25</v>
      </c>
      <c r="D8" s="63" t="s">
        <v>44</v>
      </c>
      <c r="E8" s="50">
        <v>30</v>
      </c>
      <c r="F8" s="54">
        <v>3.55</v>
      </c>
      <c r="G8" s="57">
        <f>E8*68.97/30</f>
        <v>68.97</v>
      </c>
      <c r="H8" s="52">
        <f>E8*1.68/30</f>
        <v>1.68</v>
      </c>
      <c r="I8" s="52">
        <f>E8*0.33/30</f>
        <v>0.33</v>
      </c>
      <c r="J8" s="52">
        <f>E8*14.82/30</f>
        <v>14.82</v>
      </c>
    </row>
    <row r="9" spans="1:10" ht="15.75" x14ac:dyDescent="0.25">
      <c r="A9" s="68"/>
      <c r="B9" s="33"/>
      <c r="C9" s="28"/>
      <c r="D9" s="31"/>
      <c r="E9" s="56">
        <f>E4+E5+E6+E7+E8</f>
        <v>480</v>
      </c>
      <c r="F9" s="56">
        <f>F4+F5+F6+F7+F8</f>
        <v>125.03999999999999</v>
      </c>
      <c r="G9" s="56">
        <f t="shared" ref="G9:J9" si="0">G4+G5+G6+G7+G8</f>
        <v>602.47</v>
      </c>
      <c r="H9" s="56">
        <f t="shared" si="0"/>
        <v>18.78</v>
      </c>
      <c r="I9" s="56">
        <f t="shared" si="0"/>
        <v>19.029999999999998</v>
      </c>
      <c r="J9" s="56">
        <f t="shared" si="0"/>
        <v>88.97</v>
      </c>
    </row>
    <row r="10" spans="1:10" x14ac:dyDescent="0.25">
      <c r="A10" s="1" t="s">
        <v>13</v>
      </c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14</v>
      </c>
      <c r="B12" s="24" t="s">
        <v>15</v>
      </c>
      <c r="C12" s="41" t="s">
        <v>26</v>
      </c>
      <c r="D12" s="61" t="s">
        <v>42</v>
      </c>
      <c r="E12" s="43">
        <v>60</v>
      </c>
      <c r="F12" s="60">
        <v>12.24</v>
      </c>
      <c r="G12" s="49">
        <f>E12*75.44/60</f>
        <v>75.44</v>
      </c>
      <c r="H12" s="46">
        <f>E12*0.6/60</f>
        <v>0.6</v>
      </c>
      <c r="I12" s="46">
        <f>E12*6/60</f>
        <v>6</v>
      </c>
      <c r="J12" s="46">
        <f>E12*4.74/60</f>
        <v>4.74</v>
      </c>
    </row>
    <row r="13" spans="1:10" ht="31.5" x14ac:dyDescent="0.25">
      <c r="A13" s="1"/>
      <c r="B13" s="14" t="s">
        <v>16</v>
      </c>
      <c r="C13" s="41" t="s">
        <v>35</v>
      </c>
      <c r="D13" s="62" t="s">
        <v>43</v>
      </c>
      <c r="E13" s="43">
        <v>200</v>
      </c>
      <c r="F13" s="60">
        <v>20.73</v>
      </c>
      <c r="G13" s="49">
        <f>E13*150.6/200</f>
        <v>150.6</v>
      </c>
      <c r="H13" s="46">
        <f>E13*6.3/200</f>
        <v>6.3</v>
      </c>
      <c r="I13" s="46">
        <f>E13*6.2/200</f>
        <v>6.2</v>
      </c>
      <c r="J13" s="46">
        <f>E13*17.2/200</f>
        <v>17.2</v>
      </c>
    </row>
    <row r="14" spans="1:10" ht="15.75" x14ac:dyDescent="0.25">
      <c r="A14" s="1"/>
      <c r="B14" s="69" t="s">
        <v>45</v>
      </c>
      <c r="C14" s="41" t="s">
        <v>36</v>
      </c>
      <c r="D14" s="35" t="s">
        <v>39</v>
      </c>
      <c r="E14" s="43">
        <v>90</v>
      </c>
      <c r="F14" s="60">
        <v>77.89</v>
      </c>
      <c r="G14" s="47">
        <f>E14*270.86/90</f>
        <v>270.86</v>
      </c>
      <c r="H14" s="44">
        <f>E14*14.04/90</f>
        <v>14.04</v>
      </c>
      <c r="I14" s="44">
        <f>E14*17.46/90</f>
        <v>17.46</v>
      </c>
      <c r="J14" s="44">
        <f>E14*14.31/90</f>
        <v>14.31</v>
      </c>
    </row>
    <row r="15" spans="1:10" ht="15.75" x14ac:dyDescent="0.25">
      <c r="A15" s="1"/>
      <c r="B15" s="14" t="s">
        <v>17</v>
      </c>
      <c r="C15" s="42" t="s">
        <v>37</v>
      </c>
      <c r="D15" s="38" t="s">
        <v>40</v>
      </c>
      <c r="E15" s="43">
        <v>150</v>
      </c>
      <c r="F15" s="60">
        <v>10.32</v>
      </c>
      <c r="G15" s="48">
        <f>E15*177.75/150</f>
        <v>177.75</v>
      </c>
      <c r="H15" s="45">
        <f>E15*5.33/150</f>
        <v>5.33</v>
      </c>
      <c r="I15" s="45">
        <f>E15*3/150</f>
        <v>3</v>
      </c>
      <c r="J15" s="45">
        <f>E15*32.4/150</f>
        <v>32.4</v>
      </c>
    </row>
    <row r="16" spans="1:10" ht="15.75" x14ac:dyDescent="0.25">
      <c r="A16" s="1"/>
      <c r="B16" s="14" t="s">
        <v>18</v>
      </c>
      <c r="C16" s="41" t="s">
        <v>38</v>
      </c>
      <c r="D16" s="37" t="s">
        <v>41</v>
      </c>
      <c r="E16" s="43">
        <v>200</v>
      </c>
      <c r="F16" s="60">
        <v>16.350000000000001</v>
      </c>
      <c r="G16" s="47">
        <v>68</v>
      </c>
      <c r="H16" s="44">
        <v>0.4</v>
      </c>
      <c r="I16" s="44">
        <v>0.2</v>
      </c>
      <c r="J16" s="44">
        <v>16.100000000000001</v>
      </c>
    </row>
    <row r="17" spans="1:10" ht="15.75" x14ac:dyDescent="0.25">
      <c r="A17" s="1"/>
      <c r="B17" s="14" t="s">
        <v>33</v>
      </c>
      <c r="C17" s="42" t="s">
        <v>23</v>
      </c>
      <c r="D17" s="36" t="s">
        <v>24</v>
      </c>
      <c r="E17" s="43">
        <v>31</v>
      </c>
      <c r="F17" s="60">
        <v>3.97</v>
      </c>
      <c r="G17" s="47">
        <f>E17*116.9/50</f>
        <v>72.478000000000009</v>
      </c>
      <c r="H17" s="44">
        <f>E17*3.95/50</f>
        <v>2.4489999999999998</v>
      </c>
      <c r="I17" s="44">
        <f>E17*0.5/50</f>
        <v>0.31</v>
      </c>
      <c r="J17" s="44">
        <f>E17*24.15/50</f>
        <v>14.972999999999999</v>
      </c>
    </row>
    <row r="18" spans="1:10" ht="15.75" x14ac:dyDescent="0.25">
      <c r="A18" s="1"/>
      <c r="B18" s="14" t="s">
        <v>32</v>
      </c>
      <c r="C18" s="42" t="s">
        <v>25</v>
      </c>
      <c r="D18" s="63" t="s">
        <v>44</v>
      </c>
      <c r="E18" s="57">
        <v>30</v>
      </c>
      <c r="F18" s="60">
        <v>3.55</v>
      </c>
      <c r="G18" s="57">
        <f>E18*68.97/30</f>
        <v>68.97</v>
      </c>
      <c r="H18" s="57">
        <f>E18*1.68/30</f>
        <v>1.68</v>
      </c>
      <c r="I18" s="57">
        <f>E18*0.33/30</f>
        <v>0.33</v>
      </c>
      <c r="J18" s="57">
        <f>E18*14.82/30</f>
        <v>14.82</v>
      </c>
    </row>
    <row r="19" spans="1:10" ht="15.75" x14ac:dyDescent="0.25">
      <c r="A19" s="1"/>
      <c r="B19" s="39"/>
      <c r="C19" s="39"/>
      <c r="D19" s="40"/>
      <c r="E19" s="59">
        <f>E12+E13+E14+E15+E16+E17+E18</f>
        <v>761</v>
      </c>
      <c r="F19" s="59">
        <f t="shared" ref="F19:J19" si="1">F12+F13+F14+F15+F16+F17+F18</f>
        <v>145.05000000000001</v>
      </c>
      <c r="G19" s="59">
        <f t="shared" si="1"/>
        <v>884.09799999999996</v>
      </c>
      <c r="H19" s="59">
        <f>H12+H13+H14+H15+H16+H17+H18-0.01</f>
        <v>30.788999999999991</v>
      </c>
      <c r="I19" s="59">
        <f t="shared" si="1"/>
        <v>33.5</v>
      </c>
      <c r="J19" s="59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