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айт (7-11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<sst xmlns="http://schemas.openxmlformats.org/spreadsheetml/2006/main" count="51" uniqueCount="49">
  <si>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</si>
  <si>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</si>
  <si>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</si>
  <si>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</si>
  <si>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</si>
  <si>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</si>
  <si>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</si>
  <si>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</si>
  <si>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</si>
  <si>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</si>
  <si>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</si>
  <si>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</si>
  <si>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</si>
  <si>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</si>
  <si>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</si>
  <si>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</si>
  <si>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</si>
  <si>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</si>
  <si>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</si>
  <si>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</si>
  <si>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</si>
  <si>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</si>
  <si>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</si>
  <si>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</si>
  <si>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</si>
  <si>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</si>
  <si>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</si>
  <si>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</si>
  <si>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</si>
  <si>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</si>
  <si>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</si>
  <si>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</si>
  <si>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</si>
  <si>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</si>
  <si>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</si>
  <si>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</si>
  <si>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</si>
  <si>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</si>
  <si>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</si>
  <si>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</si>
  <si>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</si>
  <si>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Суп-пюре картофельный</t>
  </si>
  <si>
    <t>Котлета из кур</t>
  </si>
  <si>
    <t>Каша гречневая рассыпчатая</t>
  </si>
  <si>
    <t>Компот из кураги</t>
  </si>
  <si>
    <t>Салат из свежей капусты с свежим огурцом с растительным маслом</t>
  </si>
  <si>
    <t>хлеб бел.</t>
  </si>
  <si>
    <t>Хлеб ржано-пшеничный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</si>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</sst>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/>
    </xf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20</v>
      </c>
      <c r="F1" s="9"/>
      <c r="I1" t="s">
        <v>1</v>
      </c>
      <c r="J1" s="64">
        <v>46013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60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4" t="s">
        <v>30</v>
      </c>
      <c r="D4" s="25" t="s">
        <v>31</v>
      </c>
      <c r="E4" s="43">
        <v>200</v>
      </c>
      <c r="F4" s="46">
        <v>34.340000000000003</v>
      </c>
      <c r="G4" s="49">
        <f>E4*294.95/220</f>
        <v>268.13636363636363</v>
      </c>
      <c r="H4" s="44">
        <f>E4*5.5/200</f>
        <v>5.5</v>
      </c>
      <c r="I4" s="44">
        <f>E4*9.9/200</f>
        <v>9.9</v>
      </c>
      <c r="J4" s="44">
        <f>E4*39.26/200</f>
        <v>39.26</v>
      </c>
    </row>
    <row r="5" spans="1:10" ht="15.75" x14ac:dyDescent="0.25">
      <c r="A5" s="69"/>
      <c r="B5" s="12" t="s">
        <v>19</v>
      </c>
      <c r="C5" s="34" t="s">
        <v>23</v>
      </c>
      <c r="D5" s="54" t="s">
        <v>48</v>
      </c>
      <c r="E5" s="42"/>
      <c r="F5" s="47">
        <v>31.2</v>
      </c>
      <c r="G5" s="50">
        <v>49</v>
      </c>
      <c r="H5" s="45">
        <v>0.4</v>
      </c>
      <c r="I5" s="45">
        <v>0.4</v>
      </c>
      <c r="J5" s="45">
        <v>10.95</v>
      </c>
    </row>
    <row r="6" spans="1:10" ht="15.75" x14ac:dyDescent="0.25">
      <c r="A6" s="69"/>
      <c r="B6" s="13" t="s">
        <v>12</v>
      </c>
      <c r="C6" s="34" t="s">
        <v>26</v>
      </c>
      <c r="D6" s="27" t="s">
        <v>27</v>
      </c>
      <c r="E6" s="42">
        <v>200</v>
      </c>
      <c r="F6" s="47">
        <v>22.25</v>
      </c>
      <c r="G6" s="49">
        <v>99</v>
      </c>
      <c r="H6" s="44">
        <v>3.1</v>
      </c>
      <c r="I6" s="44">
        <v>3.2</v>
      </c>
      <c r="J6" s="44">
        <v>14.4</v>
      </c>
    </row>
    <row r="7" spans="1:10" ht="15.75" x14ac:dyDescent="0.25">
      <c r="A7" s="69"/>
      <c r="B7" s="59" t="s">
        <v>46</v>
      </c>
      <c r="C7" s="34">
        <v>44240</v>
      </c>
      <c r="D7" s="26" t="s">
        <v>28</v>
      </c>
      <c r="E7" s="42">
        <v>50</v>
      </c>
      <c r="F7" s="47">
        <v>33.700000000000003</v>
      </c>
      <c r="G7" s="50">
        <f>E7*153.24/60</f>
        <v>127.7</v>
      </c>
      <c r="H7" s="45">
        <f>E7*7.32/60</f>
        <v>6.1</v>
      </c>
      <c r="I7" s="45">
        <f>E7*4.44/60</f>
        <v>3.7000000000000006</v>
      </c>
      <c r="J7" s="45">
        <f>E7*21/60</f>
        <v>17.5</v>
      </c>
    </row>
    <row r="8" spans="1:10" ht="16.5" thickBot="1" x14ac:dyDescent="0.3">
      <c r="A8" s="69"/>
      <c r="B8" s="14" t="s">
        <v>29</v>
      </c>
      <c r="C8" s="34" t="s">
        <v>24</v>
      </c>
      <c r="D8" s="65" t="s">
        <v>47</v>
      </c>
      <c r="E8" s="42">
        <v>30</v>
      </c>
      <c r="F8" s="46">
        <v>3.55</v>
      </c>
      <c r="G8" s="49">
        <f>E8*68.97/30</f>
        <v>68.97</v>
      </c>
      <c r="H8" s="44">
        <f>E8*1.68/30</f>
        <v>1.68</v>
      </c>
      <c r="I8" s="44">
        <f>E8*0.33/30</f>
        <v>0.33</v>
      </c>
      <c r="J8" s="44">
        <f>E8*14.82/30</f>
        <v>14.82</v>
      </c>
    </row>
    <row r="9" spans="1:10" ht="15.75" x14ac:dyDescent="0.25">
      <c r="A9" s="69"/>
      <c r="B9" s="28"/>
      <c r="C9" s="34"/>
      <c r="D9" s="27"/>
      <c r="E9" s="48">
        <f>E4+E5+E6+E7+E8</f>
        <v>480</v>
      </c>
      <c r="F9" s="48">
        <f>F4+F5+F6+F7+F8</f>
        <v>125.04</v>
      </c>
      <c r="G9" s="48">
        <f t="shared" ref="G9:J9" si="0">G4+G5+G6+G7+G8</f>
        <v>612.8063636363637</v>
      </c>
      <c r="H9" s="48">
        <f t="shared" si="0"/>
        <v>16.78</v>
      </c>
      <c r="I9" s="48">
        <f t="shared" si="0"/>
        <v>17.529999999999998</v>
      </c>
      <c r="J9" s="48">
        <f t="shared" si="0"/>
        <v>96.93</v>
      </c>
    </row>
    <row r="10" spans="1:10" x14ac:dyDescent="0.25">
      <c r="A10" s="1" t="s">
        <v>13</v>
      </c>
      <c r="B10" s="29"/>
      <c r="C10" s="61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2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14</v>
      </c>
      <c r="B12" s="22" t="s">
        <v>15</v>
      </c>
      <c r="C12" s="34" t="s">
        <v>32</v>
      </c>
      <c r="D12" s="55" t="s">
        <v>45</v>
      </c>
      <c r="E12" s="35">
        <v>80</v>
      </c>
      <c r="F12" s="52">
        <v>17.59</v>
      </c>
      <c r="G12" s="41">
        <f>E12*128/100</f>
        <v>102.4</v>
      </c>
      <c r="H12" s="38">
        <f>E12*1.5/60</f>
        <v>2</v>
      </c>
      <c r="I12" s="38">
        <f>E12*6/60</f>
        <v>8</v>
      </c>
      <c r="J12" s="38">
        <f>E12*4.25/60</f>
        <v>5.666666666666667</v>
      </c>
    </row>
    <row r="13" spans="1:10" ht="15.75" x14ac:dyDescent="0.25">
      <c r="A13" s="1"/>
      <c r="B13" s="13" t="s">
        <v>16</v>
      </c>
      <c r="C13" s="34" t="s">
        <v>33</v>
      </c>
      <c r="D13" s="56" t="s">
        <v>41</v>
      </c>
      <c r="E13" s="35">
        <v>200</v>
      </c>
      <c r="F13" s="52">
        <v>29.88</v>
      </c>
      <c r="G13" s="41">
        <f>E13*132/200</f>
        <v>132</v>
      </c>
      <c r="H13" s="38">
        <f>E13*4.46/200</f>
        <v>4.46</v>
      </c>
      <c r="I13" s="38">
        <f>E13*4.66/200</f>
        <v>4.66</v>
      </c>
      <c r="J13" s="38">
        <f>E13*18.04/200</f>
        <v>18.04</v>
      </c>
    </row>
    <row r="14" spans="1:10" ht="15.75" x14ac:dyDescent="0.25">
      <c r="A14" s="1"/>
      <c r="B14" s="13" t="s">
        <v>38</v>
      </c>
      <c r="C14" s="53" t="s">
        <v>39</v>
      </c>
      <c r="D14" s="54" t="s">
        <v>40</v>
      </c>
      <c r="E14" s="49">
        <v>36</v>
      </c>
      <c r="F14" s="52">
        <v>5.51</v>
      </c>
      <c r="G14" s="49">
        <f>E14*51.4/20</f>
        <v>92.52</v>
      </c>
      <c r="H14" s="49">
        <f>E14*1.71/20</f>
        <v>3.0780000000000003</v>
      </c>
      <c r="I14" s="49">
        <f>E14*0.17/20</f>
        <v>0.30599999999999999</v>
      </c>
      <c r="J14" s="49">
        <f>E14*10.75/20</f>
        <v>19.350000000000001</v>
      </c>
    </row>
    <row r="15" spans="1:10" ht="15.75" x14ac:dyDescent="0.25">
      <c r="A15" s="1"/>
      <c r="B15" s="13" t="s">
        <v>34</v>
      </c>
      <c r="C15" s="34" t="s">
        <v>35</v>
      </c>
      <c r="D15" s="57" t="s">
        <v>42</v>
      </c>
      <c r="E15" s="35">
        <v>100</v>
      </c>
      <c r="F15" s="52">
        <v>67.28</v>
      </c>
      <c r="G15" s="39">
        <f>E15*186.3/90</f>
        <v>207</v>
      </c>
      <c r="H15" s="36">
        <f>E15*13.32/90</f>
        <v>14.8</v>
      </c>
      <c r="I15" s="36">
        <f>E15*11.16/90</f>
        <v>12.4</v>
      </c>
      <c r="J15" s="36">
        <f>E15*8.19/90</f>
        <v>9.1</v>
      </c>
    </row>
    <row r="16" spans="1:10" ht="15.75" x14ac:dyDescent="0.25">
      <c r="A16" s="1"/>
      <c r="B16" s="13" t="s">
        <v>17</v>
      </c>
      <c r="C16" s="34" t="s">
        <v>36</v>
      </c>
      <c r="D16" s="31" t="s">
        <v>43</v>
      </c>
      <c r="E16" s="35">
        <v>150</v>
      </c>
      <c r="F16" s="52">
        <v>8.6199999999999992</v>
      </c>
      <c r="G16" s="40">
        <f>E16*181.5/150</f>
        <v>181.5</v>
      </c>
      <c r="H16" s="37">
        <f>E16*6.63/150</f>
        <v>6.63</v>
      </c>
      <c r="I16" s="37">
        <f>E16*4.44/150</f>
        <v>4.4400000000000004</v>
      </c>
      <c r="J16" s="37">
        <f>E16*28.8/150</f>
        <v>28.8</v>
      </c>
    </row>
    <row r="17" spans="1:10" ht="15.75" x14ac:dyDescent="0.25">
      <c r="A17" s="1"/>
      <c r="B17" s="13" t="s">
        <v>18</v>
      </c>
      <c r="C17" s="34" t="s">
        <v>37</v>
      </c>
      <c r="D17" s="58" t="s">
        <v>44</v>
      </c>
      <c r="E17" s="35">
        <v>200</v>
      </c>
      <c r="F17" s="52">
        <v>12.38</v>
      </c>
      <c r="G17" s="39">
        <v>114</v>
      </c>
      <c r="H17" s="36">
        <v>1</v>
      </c>
      <c r="I17" s="36">
        <v>0</v>
      </c>
      <c r="J17" s="36">
        <v>27.4</v>
      </c>
    </row>
    <row r="18" spans="1:10" ht="15.75" x14ac:dyDescent="0.25">
      <c r="A18" s="1"/>
      <c r="B18" s="13" t="s">
        <v>29</v>
      </c>
      <c r="C18" s="34" t="s">
        <v>24</v>
      </c>
      <c r="D18" s="30" t="s">
        <v>25</v>
      </c>
      <c r="E18" s="49">
        <v>32</v>
      </c>
      <c r="F18" s="52">
        <v>3.79</v>
      </c>
      <c r="G18" s="49">
        <f>E18*68.97/30</f>
        <v>73.567999999999998</v>
      </c>
      <c r="H18" s="49">
        <f>E18*1.68/30</f>
        <v>1.792</v>
      </c>
      <c r="I18" s="49">
        <f>E18*0.33/30</f>
        <v>0.35200000000000004</v>
      </c>
      <c r="J18" s="49">
        <f>E18*14.82/30</f>
        <v>15.808</v>
      </c>
    </row>
    <row r="19" spans="1:10" ht="15.75" x14ac:dyDescent="0.25">
      <c r="A19" s="1"/>
      <c r="B19" s="32"/>
      <c r="C19" s="63"/>
      <c r="D19" s="33"/>
      <c r="E19" s="51">
        <f t="shared" ref="E19:I19" si="1">SUM(E12:E18)</f>
        <v>798</v>
      </c>
      <c r="F19" s="51">
        <f>SUM(F12:F18)</f>
        <v>145.04999999999998</v>
      </c>
      <c r="G19" s="51">
        <f t="shared" si="1"/>
        <v>902.98800000000006</v>
      </c>
      <c r="H19" s="51">
        <f t="shared" si="1"/>
        <v>33.76</v>
      </c>
      <c r="I19" s="51">
        <f t="shared" si="1"/>
        <v>30.158000000000001</v>
      </c>
      <c r="J19" s="51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