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19332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5" i="1" l="1"/>
  <c r="I5" i="1"/>
  <c r="H5" i="1"/>
  <c r="G5" i="1"/>
  <c r="J7" i="1"/>
  <c r="I7" i="1"/>
  <c r="H7" i="1"/>
  <c r="G7" i="1"/>
  <c r="J8" i="1"/>
  <c r="I8" i="1"/>
  <c r="H8" i="1"/>
  <c r="G8" i="1"/>
  <c r="J13" i="1" l="1"/>
  <c r="J12" i="1"/>
  <c r="I13" i="1"/>
  <c r="H14" i="1"/>
  <c r="H13" i="1"/>
  <c r="H12" i="1"/>
  <c r="G15" i="1"/>
  <c r="G13" i="1"/>
  <c r="G12" i="1"/>
  <c r="F19" i="1" l="1"/>
  <c r="J15" i="1" l="1"/>
  <c r="H15" i="1"/>
  <c r="J14" i="1"/>
  <c r="I14" i="1"/>
  <c r="G14" i="1"/>
  <c r="I12" i="1"/>
  <c r="E9" i="1" l="1"/>
  <c r="J18" i="1" l="1"/>
  <c r="I18" i="1"/>
  <c r="H18" i="1"/>
  <c r="G18" i="1"/>
  <c r="J9" i="1"/>
  <c r="G9" i="1"/>
  <c r="H9" i="1"/>
  <c r="I9" i="1"/>
  <c r="J17" i="1" l="1"/>
  <c r="J19" i="1" s="1"/>
  <c r="I17" i="1"/>
  <c r="I19" i="1" s="1"/>
  <c r="H17" i="1"/>
  <c r="H19" i="1" s="1"/>
  <c r="G17" i="1"/>
  <c r="G19" i="1" s="1"/>
  <c r="E19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<sst xmlns="http://schemas.openxmlformats.org/spreadsheetml/2006/main" count="47" uniqueCount="44">
  <si>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</si>
  <si>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</si>
  <si>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</si>
  <si>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</si>
  <si>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</si>
  <si>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</si>
  <si>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</si>
  <si>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</si>
  <si>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</si>
  <si>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</si>
  <si>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</si>
  <si>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</si>
  <si>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</si>
  <si>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</si>
  <si>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</si>
  <si>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</si>
  <si>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</si>
  <si>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</si>
  <si>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</si>
  <si>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</si>
  <si>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</si>
  <si>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</si>
  <si>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</si>
  <si>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</si>
  <si>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</si>
  <si>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</si>
  <si>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</si>
  <si>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</si>
  <si>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</si>
  <si>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</si>
  <si>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</si>
  <si>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</si>
  <si>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</si>
  <si>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</si>
  <si>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</si>
  <si>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</si>
  <si>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Биточки из говядины паровые</t>
  </si>
  <si>
    <t>Картофельное пюре</t>
  </si>
  <si>
    <t>Напиток из шиповника</t>
  </si>
  <si>
    <t>Хлеб пшеничный витаминизированный</t>
  </si>
  <si>
    <t>Хлеб ржано-пшеничный</t>
  </si>
  <si>
    <t>напиток</t>
  </si>
  <si>
    <t>хлеб белый</t>
  </si>
  <si>
    <t>МАОУ СОШ №7                                              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</si>
</sst>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0" fontId="2" fillId="0" borderId="1" xfId="5" applyFont="1" applyBorder="1"/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43</v>
      </c>
      <c r="C1" s="66"/>
      <c r="D1" s="67"/>
      <c r="E1" t="s">
        <v>17</v>
      </c>
      <c r="F1" s="9"/>
      <c r="I1" t="s">
        <v>1</v>
      </c>
      <c r="J1" s="60">
        <v>46038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2" thickBot="1" x14ac:dyDescent="0.35">
      <c r="A4" s="68" t="s">
        <v>10</v>
      </c>
      <c r="B4" s="12"/>
      <c r="C4" s="26"/>
      <c r="D4" s="62"/>
      <c r="E4" s="49"/>
      <c r="F4" s="51"/>
      <c r="G4" s="54"/>
      <c r="H4" s="50"/>
      <c r="I4" s="50"/>
      <c r="J4" s="50"/>
    </row>
    <row r="5" spans="1:10" ht="15.6" x14ac:dyDescent="0.3">
      <c r="A5" s="68"/>
      <c r="B5" s="12" t="s">
        <v>11</v>
      </c>
      <c r="C5" s="40" t="s">
        <v>28</v>
      </c>
      <c r="D5" s="31" t="s">
        <v>29</v>
      </c>
      <c r="E5" s="49">
        <v>200</v>
      </c>
      <c r="F5" s="54">
        <v>70.989999999999995</v>
      </c>
      <c r="G5" s="54">
        <f>E5*407.52/240</f>
        <v>339.6</v>
      </c>
      <c r="H5" s="54">
        <f>E5*19.5/200</f>
        <v>19.5</v>
      </c>
      <c r="I5" s="54">
        <f>E5*21.2/200</f>
        <v>21.2</v>
      </c>
      <c r="J5" s="54">
        <f>E5*17.7/200</f>
        <v>17.7</v>
      </c>
    </row>
    <row r="6" spans="1:10" ht="15.6" x14ac:dyDescent="0.3">
      <c r="A6" s="68"/>
      <c r="B6" s="13" t="s">
        <v>12</v>
      </c>
      <c r="C6" s="57" t="s">
        <v>25</v>
      </c>
      <c r="D6" s="32" t="s">
        <v>26</v>
      </c>
      <c r="E6" s="54">
        <v>200</v>
      </c>
      <c r="F6" s="52">
        <v>3.03</v>
      </c>
      <c r="G6" s="54">
        <v>39</v>
      </c>
      <c r="H6" s="54">
        <v>0.1</v>
      </c>
      <c r="I6" s="54">
        <v>0</v>
      </c>
      <c r="J6" s="54">
        <v>9.8000000000000007</v>
      </c>
    </row>
    <row r="7" spans="1:10" ht="15.6" x14ac:dyDescent="0.3">
      <c r="A7" s="68"/>
      <c r="B7" s="64" t="s">
        <v>42</v>
      </c>
      <c r="C7" s="58">
        <v>44240</v>
      </c>
      <c r="D7" s="33" t="s">
        <v>27</v>
      </c>
      <c r="E7" s="54">
        <v>50</v>
      </c>
      <c r="F7" s="56">
        <v>44.75</v>
      </c>
      <c r="G7" s="54">
        <f>E7*127.7/50</f>
        <v>127.7</v>
      </c>
      <c r="H7" s="54">
        <f>E7*6.1/50</f>
        <v>6.1</v>
      </c>
      <c r="I7" s="54">
        <f>E7*3.7/50</f>
        <v>3.7</v>
      </c>
      <c r="J7" s="54">
        <f>E7*17.5/50</f>
        <v>17.5</v>
      </c>
    </row>
    <row r="8" spans="1:10" ht="16.2" thickBot="1" x14ac:dyDescent="0.35">
      <c r="A8" s="68"/>
      <c r="B8" s="14" t="s">
        <v>22</v>
      </c>
      <c r="C8" s="41" t="s">
        <v>21</v>
      </c>
      <c r="D8" s="63" t="s">
        <v>40</v>
      </c>
      <c r="E8" s="54">
        <v>50</v>
      </c>
      <c r="F8" s="54">
        <v>6.28</v>
      </c>
      <c r="G8" s="54">
        <f>E8*68.97/30</f>
        <v>114.95</v>
      </c>
      <c r="H8" s="54">
        <f>E8*1.68/30</f>
        <v>2.8</v>
      </c>
      <c r="I8" s="54">
        <f>E8*0.33/30</f>
        <v>0.55000000000000004</v>
      </c>
      <c r="J8" s="54">
        <f>E8*14.82/30</f>
        <v>24.7</v>
      </c>
    </row>
    <row r="9" spans="1:10" ht="15.6" x14ac:dyDescent="0.3">
      <c r="A9" s="68"/>
      <c r="B9" s="29"/>
      <c r="C9" s="27"/>
      <c r="D9" s="28"/>
      <c r="E9" s="53">
        <f>E4+E5+E6+E7+E8</f>
        <v>500</v>
      </c>
      <c r="F9" s="53">
        <v>125.04</v>
      </c>
      <c r="G9" s="53">
        <f t="shared" ref="G9:I9" si="0">G4+G5+G6+G7+G8</f>
        <v>621.25</v>
      </c>
      <c r="H9" s="53">
        <f>H4+H5+H6+H7+H8</f>
        <v>28.500000000000004</v>
      </c>
      <c r="I9" s="53">
        <f t="shared" si="0"/>
        <v>25.45</v>
      </c>
      <c r="J9" s="53">
        <f>J4+J5+J6+J7+J8</f>
        <v>69.7</v>
      </c>
    </row>
    <row r="10" spans="1:10" x14ac:dyDescent="0.3">
      <c r="A10" s="1"/>
      <c r="B10" s="30"/>
      <c r="C10" s="15"/>
      <c r="D10" s="16"/>
      <c r="E10" s="17"/>
      <c r="F10" s="18"/>
      <c r="G10" s="17"/>
      <c r="H10" s="17"/>
      <c r="I10" s="17"/>
      <c r="J10" s="24"/>
    </row>
    <row r="11" spans="1:10" ht="15" thickBot="1" x14ac:dyDescent="0.35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2" x14ac:dyDescent="0.3">
      <c r="A12" s="1" t="s">
        <v>13</v>
      </c>
      <c r="B12" s="23" t="s">
        <v>14</v>
      </c>
      <c r="C12" s="40" t="s">
        <v>30</v>
      </c>
      <c r="D12" s="34" t="s">
        <v>34</v>
      </c>
      <c r="E12" s="42">
        <v>60</v>
      </c>
      <c r="F12" s="56">
        <v>9.0500000000000007</v>
      </c>
      <c r="G12" s="48">
        <f>E12*108.67/100</f>
        <v>65.201999999999998</v>
      </c>
      <c r="H12" s="45">
        <f>E12*1.17/100</f>
        <v>0.70199999999999985</v>
      </c>
      <c r="I12" s="45">
        <f>E12*3.6/60</f>
        <v>3.6</v>
      </c>
      <c r="J12" s="45">
        <f>E12*12.5/100</f>
        <v>7.5</v>
      </c>
    </row>
    <row r="13" spans="1:10" ht="31.2" x14ac:dyDescent="0.3">
      <c r="A13" s="1"/>
      <c r="B13" s="13" t="s">
        <v>15</v>
      </c>
      <c r="C13" s="40" t="s">
        <v>31</v>
      </c>
      <c r="D13" s="36" t="s">
        <v>35</v>
      </c>
      <c r="E13" s="42">
        <v>200</v>
      </c>
      <c r="F13" s="56">
        <v>25.02</v>
      </c>
      <c r="G13" s="48">
        <f>E13*251.3/250</f>
        <v>201.04</v>
      </c>
      <c r="H13" s="45">
        <f>E13*7.78/250</f>
        <v>6.2240000000000002</v>
      </c>
      <c r="I13" s="45">
        <f>E13*9.45/250</f>
        <v>7.5599999999999987</v>
      </c>
      <c r="J13" s="45">
        <f>E13*33.79/250</f>
        <v>27.032</v>
      </c>
    </row>
    <row r="14" spans="1:10" ht="15.6" x14ac:dyDescent="0.3">
      <c r="A14" s="1"/>
      <c r="B14" s="13" t="s">
        <v>24</v>
      </c>
      <c r="C14" s="40" t="s">
        <v>32</v>
      </c>
      <c r="D14" s="31" t="s">
        <v>36</v>
      </c>
      <c r="E14" s="42">
        <v>90</v>
      </c>
      <c r="F14" s="56">
        <v>74.23</v>
      </c>
      <c r="G14" s="46">
        <f>E14*175/90</f>
        <v>175</v>
      </c>
      <c r="H14" s="43">
        <f>E14*13/100</f>
        <v>11.7</v>
      </c>
      <c r="I14" s="43">
        <f>E14*11.61/90</f>
        <v>11.609999999999998</v>
      </c>
      <c r="J14" s="43">
        <f>E14*5.76/90</f>
        <v>5.76</v>
      </c>
    </row>
    <row r="15" spans="1:10" ht="15.6" x14ac:dyDescent="0.3">
      <c r="A15" s="1"/>
      <c r="B15" s="13" t="s">
        <v>16</v>
      </c>
      <c r="C15" s="41">
        <v>44258</v>
      </c>
      <c r="D15" s="37" t="s">
        <v>37</v>
      </c>
      <c r="E15" s="42">
        <v>150</v>
      </c>
      <c r="F15" s="56">
        <v>17.36</v>
      </c>
      <c r="G15" s="47">
        <f>E15*153.6/180</f>
        <v>128</v>
      </c>
      <c r="H15" s="44">
        <f>E15*3.17/150</f>
        <v>3.17</v>
      </c>
      <c r="I15" s="44">
        <v>3.67</v>
      </c>
      <c r="J15" s="44">
        <f>E15*20.4/150</f>
        <v>20.399999999999999</v>
      </c>
    </row>
    <row r="16" spans="1:10" ht="15.6" x14ac:dyDescent="0.3">
      <c r="A16" s="1"/>
      <c r="B16" s="61" t="s">
        <v>41</v>
      </c>
      <c r="C16" s="40" t="s">
        <v>33</v>
      </c>
      <c r="D16" s="35" t="s">
        <v>38</v>
      </c>
      <c r="E16" s="42">
        <v>200</v>
      </c>
      <c r="F16" s="56">
        <v>7.66</v>
      </c>
      <c r="G16" s="46">
        <v>54</v>
      </c>
      <c r="H16" s="43">
        <v>0.2</v>
      </c>
      <c r="I16" s="43">
        <v>0.1</v>
      </c>
      <c r="J16" s="43">
        <v>13.1</v>
      </c>
    </row>
    <row r="17" spans="1:10" ht="15.6" x14ac:dyDescent="0.3">
      <c r="A17" s="1"/>
      <c r="B17" s="13" t="s">
        <v>23</v>
      </c>
      <c r="C17" s="41" t="s">
        <v>20</v>
      </c>
      <c r="D17" s="59" t="s">
        <v>39</v>
      </c>
      <c r="E17" s="42">
        <v>50</v>
      </c>
      <c r="F17" s="56">
        <v>6.4</v>
      </c>
      <c r="G17" s="46">
        <f>E17*116.9/50</f>
        <v>116.9</v>
      </c>
      <c r="H17" s="43">
        <f>E17*3.95/50</f>
        <v>3.95</v>
      </c>
      <c r="I17" s="43">
        <f>E17*0.5/50</f>
        <v>0.5</v>
      </c>
      <c r="J17" s="43">
        <f>E17*24.15/50</f>
        <v>24.15</v>
      </c>
    </row>
    <row r="18" spans="1:10" ht="15.6" x14ac:dyDescent="0.3">
      <c r="A18" s="1"/>
      <c r="B18" s="13" t="s">
        <v>22</v>
      </c>
      <c r="C18" s="41" t="s">
        <v>21</v>
      </c>
      <c r="D18" s="63" t="s">
        <v>40</v>
      </c>
      <c r="E18" s="54">
        <v>30</v>
      </c>
      <c r="F18" s="56">
        <v>5.33</v>
      </c>
      <c r="G18" s="54">
        <f>E18*68.97/30</f>
        <v>68.97</v>
      </c>
      <c r="H18" s="54">
        <f>E18*1.68/30</f>
        <v>1.68</v>
      </c>
      <c r="I18" s="54">
        <f>E18*0.33/30</f>
        <v>0.33</v>
      </c>
      <c r="J18" s="54">
        <f>E18*14.82/30</f>
        <v>14.82</v>
      </c>
    </row>
    <row r="19" spans="1:10" ht="15.6" x14ac:dyDescent="0.3">
      <c r="A19" s="1"/>
      <c r="B19" s="38"/>
      <c r="C19" s="38"/>
      <c r="D19" s="39"/>
      <c r="E19" s="55">
        <f>E12+E13+E14+E15+E16+E17+E18</f>
        <v>780</v>
      </c>
      <c r="F19" s="55">
        <f t="shared" ref="F19:J19" si="1">F12+F13+F14+F15+F16+F17+F18</f>
        <v>145.05000000000004</v>
      </c>
      <c r="G19" s="55">
        <f>G12+G13+G14+G15+G16+G17+G18-0.01</f>
        <v>809.10199999999998</v>
      </c>
      <c r="H19" s="55">
        <f>H12+H13+H14+H15+H16+H17+H18-0.01</f>
        <v>27.615999999999996</v>
      </c>
      <c r="I19" s="55">
        <f t="shared" si="1"/>
        <v>27.369999999999997</v>
      </c>
      <c r="J19" s="55">
        <f t="shared" si="1"/>
        <v>112.76199999999997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2026-01-14T17:13:41Z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