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19332" windowHeight="89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/>
  <c r="H15" i="1" l="1"/>
  <c r="G15" i="1"/>
  <c r="G14" i="1"/>
  <c r="J14" i="1"/>
  <c r="I14" i="1"/>
  <c r="H14" i="1"/>
  <c r="J13" i="1"/>
  <c r="I13" i="1"/>
  <c r="H13" i="1"/>
  <c r="G13" i="1"/>
  <c r="J5" i="1"/>
  <c r="I5" i="1"/>
  <c r="H5" i="1"/>
  <c r="G5" i="1"/>
  <c r="E9" i="1" l="1"/>
  <c r="J15" i="1" l="1"/>
  <c r="I15" i="1"/>
  <c r="J12" i="1"/>
  <c r="I12" i="1"/>
  <c r="H12" i="1"/>
  <c r="G12" i="1"/>
  <c r="J4" i="1"/>
  <c r="I4" i="1"/>
  <c r="H4" i="1"/>
  <c r="G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H19" i="1" s="1"/>
  <c r="G17" i="1"/>
  <c r="E19" i="1"/>
  <c r="J19" i="1" l="1"/>
  <c r="I19" i="1"/>
  <c r="G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<sst xmlns="http://schemas.openxmlformats.org/spreadsheetml/2006/main" count="48" uniqueCount="45">
  <si>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</si>
  <si>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</si>
  <si>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</si>
  <si>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</si>
  <si>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</si>
  <si>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</si>
  <si>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</si>
  <si>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</si>
  <si>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</si>
  <si>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</si>
  <si>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</si>
  <si>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</si>
  <si>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</si>
  <si>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</si>
  <si>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</si>
  <si>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</si>
  <si>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</si>
  <si>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</si>
  <si>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</si>
  <si>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</si>
  <si>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</si>
  <si>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</si>
  <si>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</si>
  <si>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</si>
  <si>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</si>
  <si>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</si>
  <si>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</si>
  <si>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</si>
  <si>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</si>
  <si>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</si>
  <si>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</si>
  <si>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</si>
  <si>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</si>
  <si>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</si>
  <si>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</si>
  <si>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</si>
  <si>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</si>
  <si>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</si>
  <si>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</si>
  <si>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</si>
  <si>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</si>
  <si>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Рассольник с крупой, сметаной и зеленью</t>
  </si>
  <si>
    <t>Хлеб ржано-пшеничный</t>
  </si>
  <si>
    <t xml:space="preserve"> Хлеб ржано-пшеничный</t>
  </si>
  <si>
    <t>МАОУ СОШ №7                                7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</si>
</sst>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44</v>
      </c>
      <c r="C1" s="67"/>
      <c r="D1" s="68"/>
      <c r="E1" t="s">
        <v>18</v>
      </c>
      <c r="F1" s="9"/>
      <c r="I1" t="s">
        <v>1</v>
      </c>
      <c r="J1" s="64">
        <v>46042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2" x14ac:dyDescent="0.3">
      <c r="A4" s="69" t="s">
        <v>10</v>
      </c>
      <c r="B4" s="12" t="s">
        <v>11</v>
      </c>
      <c r="C4" s="26" t="s">
        <v>28</v>
      </c>
      <c r="D4" s="28" t="s">
        <v>30</v>
      </c>
      <c r="E4" s="50">
        <v>220</v>
      </c>
      <c r="F4" s="52">
        <v>86.73</v>
      </c>
      <c r="G4" s="55">
        <f>E4*372.6/180</f>
        <v>455.4</v>
      </c>
      <c r="H4" s="51">
        <f>E4*30.42/180</f>
        <v>37.18</v>
      </c>
      <c r="I4" s="51">
        <f>E4*17.28/180</f>
        <v>21.12</v>
      </c>
      <c r="J4" s="51">
        <f>E4*23.76/180</f>
        <v>29.040000000000003</v>
      </c>
    </row>
    <row r="5" spans="1:10" ht="15.6" x14ac:dyDescent="0.3">
      <c r="A5" s="70"/>
      <c r="B5" s="61" t="s">
        <v>24</v>
      </c>
      <c r="C5" s="60">
        <v>44209</v>
      </c>
      <c r="D5" s="34" t="s">
        <v>32</v>
      </c>
      <c r="E5" s="55">
        <v>73</v>
      </c>
      <c r="F5" s="57">
        <v>28.5</v>
      </c>
      <c r="G5" s="55">
        <f>E5*224/70</f>
        <v>233.6</v>
      </c>
      <c r="H5" s="55">
        <f>E5*4.48/70</f>
        <v>4.6720000000000006</v>
      </c>
      <c r="I5" s="55">
        <f>E5*10.78/70</f>
        <v>11.241999999999999</v>
      </c>
      <c r="J5" s="55">
        <f>E5*27.3/70</f>
        <v>28.470000000000002</v>
      </c>
    </row>
    <row r="6" spans="1:10" ht="15.6" x14ac:dyDescent="0.3">
      <c r="A6" s="70"/>
      <c r="B6" s="13" t="s">
        <v>12</v>
      </c>
      <c r="C6" s="59" t="s">
        <v>29</v>
      </c>
      <c r="D6" s="29" t="s">
        <v>31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2" thickBot="1" x14ac:dyDescent="0.35">
      <c r="A7" s="70"/>
      <c r="B7" s="14" t="s">
        <v>23</v>
      </c>
      <c r="C7" s="27" t="s">
        <v>22</v>
      </c>
      <c r="D7" s="65" t="s">
        <v>42</v>
      </c>
      <c r="E7" s="49">
        <v>51</v>
      </c>
      <c r="F7" s="52">
        <v>6</v>
      </c>
      <c r="G7" s="55">
        <f>E7*68.97/30</f>
        <v>117.249</v>
      </c>
      <c r="H7" s="51">
        <f>E7*1.68/30</f>
        <v>2.8559999999999999</v>
      </c>
      <c r="I7" s="51">
        <f>E7*0.33/30</f>
        <v>0.56100000000000005</v>
      </c>
      <c r="J7" s="51">
        <f>E7*14.82/30</f>
        <v>25.194000000000003</v>
      </c>
    </row>
    <row r="8" spans="1:10" ht="16.2" thickBot="1" x14ac:dyDescent="0.35">
      <c r="A8" s="70"/>
      <c r="B8" s="58"/>
      <c r="C8" s="41"/>
      <c r="D8" s="33"/>
      <c r="E8" s="55"/>
      <c r="F8" s="55"/>
      <c r="G8" s="55"/>
      <c r="H8" s="55"/>
      <c r="I8" s="55"/>
      <c r="J8" s="55"/>
    </row>
    <row r="9" spans="1:10" ht="15.6" x14ac:dyDescent="0.3">
      <c r="A9" s="71"/>
      <c r="B9" s="30"/>
      <c r="C9" s="27"/>
      <c r="D9" s="29"/>
      <c r="E9" s="54">
        <f t="shared" ref="E9:J9" si="0">SUM(E4:E8)</f>
        <v>544</v>
      </c>
      <c r="F9" s="54">
        <f>SUM(F4:F8)</f>
        <v>125.04</v>
      </c>
      <c r="G9" s="54">
        <f t="shared" si="0"/>
        <v>862.24900000000002</v>
      </c>
      <c r="H9" s="54">
        <f t="shared" si="0"/>
        <v>44.908000000000008</v>
      </c>
      <c r="I9" s="54">
        <f t="shared" si="0"/>
        <v>32.923000000000002</v>
      </c>
      <c r="J9" s="54">
        <f t="shared" si="0"/>
        <v>96.404000000000011</v>
      </c>
    </row>
    <row r="10" spans="1:10" x14ac:dyDescent="0.3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" thickBot="1" x14ac:dyDescent="0.35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6" x14ac:dyDescent="0.3">
      <c r="A12" s="1" t="s">
        <v>13</v>
      </c>
      <c r="B12" s="23" t="s">
        <v>14</v>
      </c>
      <c r="C12" s="40" t="s">
        <v>33</v>
      </c>
      <c r="D12" s="35" t="s">
        <v>37</v>
      </c>
      <c r="E12" s="42">
        <v>60</v>
      </c>
      <c r="F12" s="57">
        <v>10.41</v>
      </c>
      <c r="G12" s="48">
        <f>E12*67.2/60</f>
        <v>67.2</v>
      </c>
      <c r="H12" s="45">
        <f>E12*0.78/60</f>
        <v>0.78</v>
      </c>
      <c r="I12" s="45">
        <f>E12*5.34/60</f>
        <v>5.34</v>
      </c>
      <c r="J12" s="45">
        <f>E12*4.02/60</f>
        <v>4.0199999999999996</v>
      </c>
    </row>
    <row r="13" spans="1:10" ht="31.2" x14ac:dyDescent="0.3">
      <c r="A13" s="1"/>
      <c r="B13" s="13" t="s">
        <v>15</v>
      </c>
      <c r="C13" s="40" t="s">
        <v>34</v>
      </c>
      <c r="D13" s="63" t="s">
        <v>41</v>
      </c>
      <c r="E13" s="42">
        <v>200</v>
      </c>
      <c r="F13" s="57">
        <v>29.78</v>
      </c>
      <c r="G13" s="48">
        <f>E13*125.6/200</f>
        <v>125.6</v>
      </c>
      <c r="H13" s="45">
        <f>E13*3.9/200</f>
        <v>3.9</v>
      </c>
      <c r="I13" s="45">
        <f>E13*6.02/200</f>
        <v>6.02</v>
      </c>
      <c r="J13" s="45">
        <f>E13*13.88/200</f>
        <v>13.88</v>
      </c>
    </row>
    <row r="14" spans="1:10" ht="15.6" x14ac:dyDescent="0.3">
      <c r="A14" s="1"/>
      <c r="B14" s="13" t="s">
        <v>25</v>
      </c>
      <c r="C14" s="40" t="s">
        <v>26</v>
      </c>
      <c r="D14" s="32" t="s">
        <v>27</v>
      </c>
      <c r="E14" s="42">
        <v>95</v>
      </c>
      <c r="F14" s="57">
        <v>72.8</v>
      </c>
      <c r="G14" s="46">
        <f>E14*194/100</f>
        <v>184.3</v>
      </c>
      <c r="H14" s="43">
        <f>E14*13/100</f>
        <v>12.35</v>
      </c>
      <c r="I14" s="43">
        <f>E14*12.9/100</f>
        <v>12.255000000000001</v>
      </c>
      <c r="J14" s="43">
        <f>E14*6.4/100</f>
        <v>6.08</v>
      </c>
    </row>
    <row r="15" spans="1:10" ht="15.6" x14ac:dyDescent="0.3">
      <c r="A15" s="1"/>
      <c r="B15" s="13" t="s">
        <v>16</v>
      </c>
      <c r="C15" s="41" t="s">
        <v>35</v>
      </c>
      <c r="D15" s="37" t="s">
        <v>38</v>
      </c>
      <c r="E15" s="42">
        <v>150</v>
      </c>
      <c r="F15" s="57">
        <v>10.32</v>
      </c>
      <c r="G15" s="47">
        <f>E15*177.75/150</f>
        <v>177.75</v>
      </c>
      <c r="H15" s="44">
        <f>E15*5.33/150</f>
        <v>5.33</v>
      </c>
      <c r="I15" s="44">
        <f>E15*3/150</f>
        <v>3</v>
      </c>
      <c r="J15" s="44">
        <f>E15*32.4/150</f>
        <v>32.4</v>
      </c>
    </row>
    <row r="16" spans="1:10" ht="15.6" x14ac:dyDescent="0.3">
      <c r="A16" s="1"/>
      <c r="B16" s="13" t="s">
        <v>17</v>
      </c>
      <c r="C16" s="40" t="s">
        <v>36</v>
      </c>
      <c r="D16" s="36" t="s">
        <v>39</v>
      </c>
      <c r="E16" s="42">
        <v>200</v>
      </c>
      <c r="F16" s="57">
        <v>13.77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6" x14ac:dyDescent="0.3">
      <c r="A17" s="1"/>
      <c r="B17" s="13" t="s">
        <v>24</v>
      </c>
      <c r="C17" s="41" t="s">
        <v>21</v>
      </c>
      <c r="D17" s="62" t="s">
        <v>40</v>
      </c>
      <c r="E17" s="42">
        <v>30</v>
      </c>
      <c r="F17" s="57">
        <v>3.84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6" x14ac:dyDescent="0.3">
      <c r="A18" s="1"/>
      <c r="B18" s="13" t="s">
        <v>23</v>
      </c>
      <c r="C18" s="41" t="s">
        <v>22</v>
      </c>
      <c r="D18" s="65" t="s">
        <v>43</v>
      </c>
      <c r="E18" s="55">
        <v>35</v>
      </c>
      <c r="F18" s="57">
        <v>4.1399999999999997</v>
      </c>
      <c r="G18" s="55">
        <f>E18*68.97/30</f>
        <v>80.464999999999989</v>
      </c>
      <c r="H18" s="55">
        <f>E18*1.68/30</f>
        <v>1.96</v>
      </c>
      <c r="I18" s="55">
        <f>E18*0.33/30</f>
        <v>0.38500000000000001</v>
      </c>
      <c r="J18" s="55">
        <f>E18*14.82/30</f>
        <v>17.290000000000003</v>
      </c>
    </row>
    <row r="19" spans="1:10" ht="15.6" x14ac:dyDescent="0.3">
      <c r="A19" s="1"/>
      <c r="B19" s="38"/>
      <c r="C19" s="38"/>
      <c r="D19" s="39"/>
      <c r="E19" s="56">
        <f>E12+E13+E14+E15+E16+E17+E18</f>
        <v>770</v>
      </c>
      <c r="F19" s="56">
        <f>F12+F13+F14+F15+F16+F17+F18-0.01</f>
        <v>145.05000000000001</v>
      </c>
      <c r="G19" s="56">
        <f t="shared" ref="G19:J19" si="1">G12+G13+G14+G15+G16+G17+G18</f>
        <v>785.45500000000004</v>
      </c>
      <c r="H19" s="56">
        <f>H12+H13+H14+H15+H16+H17+H18</f>
        <v>27.09</v>
      </c>
      <c r="I19" s="56">
        <f t="shared" si="1"/>
        <v>27.700000000000003</v>
      </c>
      <c r="J19" s="56">
        <f t="shared" si="1"/>
        <v>106.86</v>
      </c>
    </row>
    <row r="20" spans="1:10" ht="15" thickBot="1" x14ac:dyDescent="0.35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2026-01-18T14:43:43Z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