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ownloads\7-11 10-22.03\"/>
    </mc:Choice>
  </mc:AlternateContent>
  <bookViews>
    <workbookView xWindow="-120" yWindow="-120" windowWidth="15456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  <c r="F9" i="1"/>
  <c r="I18" i="1" l="1"/>
  <c r="H14" i="1"/>
  <c r="G14" i="1"/>
  <c r="J14" i="1"/>
  <c r="I14" i="1"/>
  <c r="G13" i="1"/>
  <c r="J13" i="1"/>
  <c r="I13" i="1"/>
  <c r="H13" i="1"/>
  <c r="G12" i="1"/>
  <c r="J12" i="1"/>
  <c r="H12" i="1"/>
  <c r="G15" i="1" l="1"/>
  <c r="I15" i="1" l="1"/>
  <c r="J15" i="1" l="1"/>
  <c r="H15" i="1"/>
  <c r="I12" i="1"/>
  <c r="J4" i="1"/>
  <c r="I4" i="1"/>
  <c r="H4" i="1"/>
  <c r="G4" i="1"/>
  <c r="J6" i="1"/>
  <c r="I6" i="1"/>
  <c r="H6" i="1"/>
  <c r="G6" i="1"/>
  <c r="E9" i="1" l="1"/>
  <c r="J18" i="1" l="1"/>
  <c r="H18" i="1"/>
  <c r="G18" i="1"/>
  <c r="J7" i="1"/>
  <c r="J9" i="1" s="1"/>
  <c r="G7" i="1"/>
  <c r="G9" i="1" s="1"/>
  <c r="H7" i="1"/>
  <c r="H9" i="1" s="1"/>
  <c r="I7" i="1"/>
  <c r="I9" i="1" s="1"/>
  <c r="J17" i="1" l="1"/>
  <c r="I17" i="1"/>
  <c r="I19" i="1" s="1"/>
  <c r="H17" i="1"/>
  <c r="H19" i="1" s="1"/>
  <c r="G17" i="1"/>
  <c r="E19" i="1"/>
  <c r="J19" i="1" l="1"/>
  <c r="G19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<sst xmlns="http://schemas.openxmlformats.org/spreadsheetml/2006/main" count="48" uniqueCount="44">
  <si>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</si>
  <si>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</si>
  <si>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</si>
  <si>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</si>
  <si>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</si>
  <si>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</si>
  <si>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</si>
  <si>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</si>
  <si>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</si>
  <si>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</si>
  <si>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</si>
  <si>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</si>
  <si>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</si>
  <si>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</si>
  <si>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</si>
  <si>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</si>
  <si>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</si>
  <si>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</si>
  <si>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</si>
  <si>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</si>
  <si>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</si>
  <si>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</si>
  <si>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</si>
  <si>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</si>
  <si>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</si>
  <si>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</si>
  <si>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2 блюдо</t>
  </si>
  <si>
    <t>27.10</t>
  </si>
  <si>
    <t>Чай с сахаром</t>
  </si>
  <si>
    <t>Бутерброд с сыром</t>
  </si>
  <si>
    <t>44233</t>
  </si>
  <si>
    <t>Омлет натуральный</t>
  </si>
  <si>
    <t>17/1</t>
  </si>
  <si>
    <t>44257</t>
  </si>
  <si>
    <t>16.8</t>
  </si>
  <si>
    <t>37.10</t>
  </si>
  <si>
    <t>Салат из моркови с яблоками и растительным маслом</t>
  </si>
  <si>
    <t>Борщ из капусты с картофелем, сметаной, мясом и зеленью</t>
  </si>
  <si>
    <t>Картофельное пюре</t>
  </si>
  <si>
    <t>Напиток из шиповника</t>
  </si>
  <si>
    <t>Хлеб ржано-пшеничный</t>
  </si>
  <si>
    <t>Хлеб пшеничный витаминизированный</t>
  </si>
  <si>
    <t>Биточки мясные паровые</t>
  </si>
  <si>
    <t>МАОУ СОШ №7 с .Патруши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</si>
</sst>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70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vertical="center"/>
    </xf>
    <xf numFmtId="2" fontId="6" fillId="0" borderId="1" xfId="7" applyNumberFormat="1" applyFont="1" applyFill="1" applyBorder="1" applyAlignment="1">
      <alignment vertical="center" wrapText="1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0" fontId="6" fillId="0" borderId="1" xfId="7" applyFont="1" applyFill="1" applyBorder="1" applyAlignment="1">
      <alignment horizontal="left" vertical="center" wrapText="1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0" fontId="5" fillId="0" borderId="15" xfId="5" applyFill="1" applyBorder="1" applyProtection="1">
      <protection locked="0"/>
    </xf>
    <xf numFmtId="49" fontId="4" fillId="0" borderId="1" xfId="7" applyNumberFormat="1" applyFont="1" applyFill="1" applyBorder="1" applyAlignment="1">
      <alignment horizontal="left" vertical="center"/>
    </xf>
    <xf numFmtId="1" fontId="4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2" fontId="4" fillId="0" borderId="1" xfId="7" applyNumberFormat="1" applyFont="1" applyFill="1" applyBorder="1" applyAlignment="1">
      <alignment vertical="center"/>
    </xf>
    <xf numFmtId="2" fontId="4" fillId="0" borderId="1" xfId="7" applyNumberFormat="1" applyFont="1" applyFill="1" applyBorder="1" applyAlignment="1">
      <alignment vertical="center" wrapText="1"/>
    </xf>
    <xf numFmtId="14" fontId="0" fillId="2" borderId="1" xfId="0" applyNumberFormat="1" applyFill="1" applyBorder="1" applyProtection="1">
      <protection locked="0"/>
    </xf>
    <xf numFmtId="2" fontId="4" fillId="0" borderId="1" xfId="7" applyNumberFormat="1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6" t="s">
        <v>43</v>
      </c>
      <c r="C1" s="67"/>
      <c r="D1" s="68"/>
      <c r="E1" t="s">
        <v>19</v>
      </c>
      <c r="F1" s="9"/>
      <c r="I1" t="s">
        <v>1</v>
      </c>
      <c r="J1" s="64">
        <v>46094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.6" x14ac:dyDescent="0.3">
      <c r="A4" s="69" t="s">
        <v>10</v>
      </c>
      <c r="B4" s="12" t="s">
        <v>11</v>
      </c>
      <c r="C4" s="26" t="s">
        <v>30</v>
      </c>
      <c r="D4" s="28" t="s">
        <v>31</v>
      </c>
      <c r="E4" s="50">
        <v>200</v>
      </c>
      <c r="F4" s="52">
        <v>82.55</v>
      </c>
      <c r="G4" s="55">
        <f>E4*339.6/200</f>
        <v>339.6</v>
      </c>
      <c r="H4" s="51">
        <f>E4*19.5/200</f>
        <v>19.5</v>
      </c>
      <c r="I4" s="51">
        <f>E4*21.2/200</f>
        <v>21.2</v>
      </c>
      <c r="J4" s="51">
        <f>E4*17.7/200</f>
        <v>17.7</v>
      </c>
    </row>
    <row r="5" spans="1:10" ht="15.6" x14ac:dyDescent="0.3">
      <c r="A5" s="69"/>
      <c r="B5" s="13" t="s">
        <v>12</v>
      </c>
      <c r="C5" s="59" t="s">
        <v>27</v>
      </c>
      <c r="D5" s="29" t="s">
        <v>28</v>
      </c>
      <c r="E5" s="49">
        <v>200</v>
      </c>
      <c r="F5" s="53">
        <v>3.02</v>
      </c>
      <c r="G5" s="55">
        <v>39</v>
      </c>
      <c r="H5" s="51">
        <v>0.1</v>
      </c>
      <c r="I5" s="51">
        <v>0</v>
      </c>
      <c r="J5" s="51">
        <v>9.8000000000000007</v>
      </c>
    </row>
    <row r="6" spans="1:10" ht="15.6" x14ac:dyDescent="0.3">
      <c r="A6" s="69"/>
      <c r="B6" s="61" t="s">
        <v>25</v>
      </c>
      <c r="C6" s="60">
        <v>44240</v>
      </c>
      <c r="D6" s="33" t="s">
        <v>29</v>
      </c>
      <c r="E6" s="55">
        <v>50</v>
      </c>
      <c r="F6" s="57">
        <v>34.44</v>
      </c>
      <c r="G6" s="55">
        <f>E6*127.7/50</f>
        <v>127.7</v>
      </c>
      <c r="H6" s="55">
        <f>E6*6.1/50</f>
        <v>6.1</v>
      </c>
      <c r="I6" s="55">
        <f>E6*3.7/50</f>
        <v>3.7</v>
      </c>
      <c r="J6" s="55">
        <f>E6*17.5/50</f>
        <v>17.5</v>
      </c>
    </row>
    <row r="7" spans="1:10" ht="16.2" thickBot="1" x14ac:dyDescent="0.35">
      <c r="A7" s="69"/>
      <c r="B7" s="14" t="s">
        <v>24</v>
      </c>
      <c r="C7" s="27" t="s">
        <v>23</v>
      </c>
      <c r="D7" s="62" t="s">
        <v>40</v>
      </c>
      <c r="E7" s="49">
        <v>51</v>
      </c>
      <c r="F7" s="52">
        <v>5.03</v>
      </c>
      <c r="G7" s="55">
        <f>E7*68.97/30</f>
        <v>117.249</v>
      </c>
      <c r="H7" s="51">
        <f>E7*1.68/30</f>
        <v>2.8559999999999999</v>
      </c>
      <c r="I7" s="51">
        <f>E7*0.33/30</f>
        <v>0.56100000000000005</v>
      </c>
      <c r="J7" s="51">
        <f>E7*14.82/30</f>
        <v>25.194000000000003</v>
      </c>
    </row>
    <row r="8" spans="1:10" ht="16.2" thickBot="1" x14ac:dyDescent="0.35">
      <c r="A8" s="69"/>
      <c r="B8" s="58"/>
      <c r="C8" s="41"/>
      <c r="D8" s="32"/>
      <c r="E8" s="55"/>
      <c r="F8" s="55"/>
      <c r="G8" s="55"/>
      <c r="H8" s="55"/>
      <c r="I8" s="55"/>
      <c r="J8" s="55"/>
    </row>
    <row r="9" spans="1:10" ht="15.6" x14ac:dyDescent="0.3">
      <c r="A9" s="69"/>
      <c r="B9" s="30"/>
      <c r="C9" s="27"/>
      <c r="D9" s="29"/>
      <c r="E9" s="54">
        <f>E4+E5+E6+E7+E8</f>
        <v>501</v>
      </c>
      <c r="F9" s="54">
        <f>F4+F5+F6+F7+F8</f>
        <v>125.03999999999999</v>
      </c>
      <c r="G9" s="54">
        <f t="shared" ref="G9:J9" si="0">G4+G5+G6+G7+G8</f>
        <v>623.54899999999998</v>
      </c>
      <c r="H9" s="54">
        <f t="shared" si="0"/>
        <v>28.556000000000004</v>
      </c>
      <c r="I9" s="54">
        <f t="shared" si="0"/>
        <v>25.460999999999999</v>
      </c>
      <c r="J9" s="54">
        <f t="shared" si="0"/>
        <v>70.194000000000003</v>
      </c>
    </row>
    <row r="10" spans="1:10" x14ac:dyDescent="0.3">
      <c r="A10" s="1" t="s">
        <v>13</v>
      </c>
      <c r="B10" s="31"/>
      <c r="C10" s="15"/>
      <c r="D10" s="16"/>
      <c r="E10" s="17"/>
      <c r="F10" s="18"/>
      <c r="G10" s="17"/>
      <c r="H10" s="17"/>
      <c r="I10" s="17"/>
      <c r="J10" s="24"/>
    </row>
    <row r="11" spans="1:10" ht="15" thickBot="1" x14ac:dyDescent="0.35">
      <c r="A11" s="2"/>
      <c r="B11" s="19"/>
      <c r="C11" s="19"/>
      <c r="D11" s="20"/>
      <c r="E11" s="21"/>
      <c r="F11" s="22"/>
      <c r="G11" s="21"/>
      <c r="H11" s="21"/>
      <c r="I11" s="21"/>
      <c r="J11" s="25"/>
    </row>
    <row r="12" spans="1:10" ht="31.2" x14ac:dyDescent="0.3">
      <c r="A12" s="1" t="s">
        <v>14</v>
      </c>
      <c r="B12" s="23" t="s">
        <v>15</v>
      </c>
      <c r="C12" s="40" t="s">
        <v>32</v>
      </c>
      <c r="D12" s="34" t="s">
        <v>36</v>
      </c>
      <c r="E12" s="42">
        <v>60</v>
      </c>
      <c r="F12" s="57">
        <v>8.52</v>
      </c>
      <c r="G12" s="48">
        <f>E12*57.84/60</f>
        <v>57.84</v>
      </c>
      <c r="H12" s="45">
        <f>E12*0.6/60</f>
        <v>0.6</v>
      </c>
      <c r="I12" s="45">
        <f>E12*3.6/60</f>
        <v>3.6</v>
      </c>
      <c r="J12" s="45">
        <f>E12*5.76/60</f>
        <v>5.76</v>
      </c>
    </row>
    <row r="13" spans="1:10" ht="31.2" x14ac:dyDescent="0.3">
      <c r="A13" s="1"/>
      <c r="B13" s="13" t="s">
        <v>16</v>
      </c>
      <c r="C13" s="40" t="s">
        <v>33</v>
      </c>
      <c r="D13" s="36" t="s">
        <v>37</v>
      </c>
      <c r="E13" s="42">
        <v>200</v>
      </c>
      <c r="F13" s="57">
        <v>26.63</v>
      </c>
      <c r="G13" s="48">
        <f>E13*97.92/200</f>
        <v>97.92</v>
      </c>
      <c r="H13" s="45">
        <f>E13*3.42/200</f>
        <v>3.42</v>
      </c>
      <c r="I13" s="45">
        <f>E13*5.86/200</f>
        <v>5.86</v>
      </c>
      <c r="J13" s="45">
        <f>E13*7.8/200</f>
        <v>7.8</v>
      </c>
    </row>
    <row r="14" spans="1:10" ht="15.6" x14ac:dyDescent="0.3">
      <c r="A14" s="1"/>
      <c r="B14" s="13" t="s">
        <v>26</v>
      </c>
      <c r="C14" s="40" t="s">
        <v>34</v>
      </c>
      <c r="D14" s="65" t="s">
        <v>42</v>
      </c>
      <c r="E14" s="42">
        <v>92</v>
      </c>
      <c r="F14" s="57">
        <v>70.28</v>
      </c>
      <c r="G14" s="46">
        <f>E14*194/100</f>
        <v>178.48</v>
      </c>
      <c r="H14" s="43">
        <f>E14*13/100</f>
        <v>11.96</v>
      </c>
      <c r="I14" s="43">
        <f>E14*12.9/100</f>
        <v>11.868</v>
      </c>
      <c r="J14" s="43">
        <f>E14*6.4/100</f>
        <v>5.8880000000000008</v>
      </c>
    </row>
    <row r="15" spans="1:10" ht="15.6" x14ac:dyDescent="0.3">
      <c r="A15" s="1"/>
      <c r="B15" s="13" t="s">
        <v>17</v>
      </c>
      <c r="C15" s="41">
        <v>44258</v>
      </c>
      <c r="D15" s="37" t="s">
        <v>38</v>
      </c>
      <c r="E15" s="42">
        <v>150</v>
      </c>
      <c r="F15" s="57">
        <v>23.04</v>
      </c>
      <c r="G15" s="47">
        <f>E15*128/150</f>
        <v>128</v>
      </c>
      <c r="H15" s="44">
        <f>E15*3.17/150</f>
        <v>3.17</v>
      </c>
      <c r="I15" s="44">
        <f>E15*3.6/150</f>
        <v>3.6</v>
      </c>
      <c r="J15" s="44">
        <f>E15*20.4/150</f>
        <v>20.399999999999999</v>
      </c>
    </row>
    <row r="16" spans="1:10" ht="15.6" x14ac:dyDescent="0.3">
      <c r="A16" s="1"/>
      <c r="B16" s="13" t="s">
        <v>18</v>
      </c>
      <c r="C16" s="40" t="s">
        <v>35</v>
      </c>
      <c r="D16" s="35" t="s">
        <v>39</v>
      </c>
      <c r="E16" s="42">
        <v>200</v>
      </c>
      <c r="F16" s="57">
        <v>8.11</v>
      </c>
      <c r="G16" s="46">
        <v>54</v>
      </c>
      <c r="H16" s="43">
        <v>0.2</v>
      </c>
      <c r="I16" s="43">
        <v>0.1</v>
      </c>
      <c r="J16" s="43">
        <v>13.1</v>
      </c>
    </row>
    <row r="17" spans="1:10" ht="15.6" x14ac:dyDescent="0.3">
      <c r="A17" s="1"/>
      <c r="B17" s="13" t="s">
        <v>25</v>
      </c>
      <c r="C17" s="41" t="s">
        <v>22</v>
      </c>
      <c r="D17" s="63" t="s">
        <v>41</v>
      </c>
      <c r="E17" s="42">
        <v>50</v>
      </c>
      <c r="F17" s="57">
        <v>5.32</v>
      </c>
      <c r="G17" s="46">
        <f>E17*116.9/50</f>
        <v>116.9</v>
      </c>
      <c r="H17" s="43">
        <f>E17*3.95/50</f>
        <v>3.95</v>
      </c>
      <c r="I17" s="43">
        <f>E17*0.5/50</f>
        <v>0.5</v>
      </c>
      <c r="J17" s="43">
        <f>E17*24.15/50</f>
        <v>24.15</v>
      </c>
    </row>
    <row r="18" spans="1:10" ht="15.6" x14ac:dyDescent="0.3">
      <c r="A18" s="1"/>
      <c r="B18" s="13" t="s">
        <v>24</v>
      </c>
      <c r="C18" s="41" t="s">
        <v>23</v>
      </c>
      <c r="D18" s="62" t="s">
        <v>40</v>
      </c>
      <c r="E18" s="55">
        <v>32</v>
      </c>
      <c r="F18" s="57">
        <v>3.15</v>
      </c>
      <c r="G18" s="55">
        <f>E18*68.97/30</f>
        <v>73.567999999999998</v>
      </c>
      <c r="H18" s="55">
        <f>E18*1.68/30</f>
        <v>1.792</v>
      </c>
      <c r="I18" s="55">
        <f>E18*0.33/30</f>
        <v>0.35200000000000004</v>
      </c>
      <c r="J18" s="55">
        <f>E18*14.82/30</f>
        <v>15.808</v>
      </c>
    </row>
    <row r="19" spans="1:10" ht="15.6" x14ac:dyDescent="0.3">
      <c r="A19" s="1"/>
      <c r="B19" s="38"/>
      <c r="C19" s="38"/>
      <c r="D19" s="39"/>
      <c r="E19" s="56">
        <f>E12+E13+E14+E15+E16+E17+E18</f>
        <v>784</v>
      </c>
      <c r="F19" s="56">
        <f>F12+F13+F14+F15+F16+F17+F18</f>
        <v>145.04999999999998</v>
      </c>
      <c r="G19" s="56">
        <f t="shared" ref="G19:J19" si="1">G12+G13+G14+G15+G16+G17+G18</f>
        <v>706.70799999999997</v>
      </c>
      <c r="H19" s="56">
        <f>H12+H13+H14+H15+H16+H17+H18</f>
        <v>25.091999999999999</v>
      </c>
      <c r="I19" s="56">
        <f>I12+I13+I14+I15+I16+I17+I18</f>
        <v>25.880000000000006</v>
      </c>
      <c r="J19" s="56">
        <f t="shared" si="1"/>
        <v>92.906000000000006</v>
      </c>
    </row>
    <row r="20" spans="1:10" ht="15" thickBot="1" x14ac:dyDescent="0.35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2026-03-09T15:22:55Z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