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9" i="1"/>
  <c r="F9" i="1" l="1"/>
  <c r="H15" i="1" l="1"/>
  <c r="G14" i="1"/>
  <c r="J13" i="1"/>
  <c r="I13" i="1"/>
  <c r="H13" i="1"/>
  <c r="G13" i="1"/>
  <c r="J12" i="1"/>
  <c r="I12" i="1"/>
  <c r="H12" i="1"/>
  <c r="G12" i="1"/>
  <c r="I15" i="1" l="1"/>
  <c r="H14" i="1"/>
  <c r="G15" i="1"/>
  <c r="G4" i="1" l="1"/>
  <c r="J15" i="1" l="1"/>
  <c r="J14" i="1"/>
  <c r="I14" i="1"/>
  <c r="J4" i="1"/>
  <c r="I4" i="1"/>
  <c r="H4" i="1"/>
  <c r="J6" i="1"/>
  <c r="I6" i="1"/>
  <c r="H6" i="1"/>
  <c r="G6" i="1"/>
  <c r="E9" i="1" l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H19" i="1" s="1"/>
  <c r="G17" i="1"/>
  <c r="E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<sst xmlns="http://schemas.openxmlformats.org/spreadsheetml/2006/main" count="48" uniqueCount="44">
  <si>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</si>
  <si>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</si>
  <si>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</si>
  <si>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</si>
  <si>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</si>
  <si>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</si>
  <si>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</si>
  <si>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</si>
  <si>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</si>
  <si>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</si>
  <si>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</si>
  <si>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</si>
  <si>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</si>
  <si>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</si>
  <si>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</si>
  <si>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</si>
  <si>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</si>
  <si>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</si>
  <si>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</si>
  <si>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</si>
  <si>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</si>
  <si>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</si>
  <si>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</si>
  <si>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</si>
  <si>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</si>
  <si>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</si>
  <si>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</si>
  <si>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</si>
  <si>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</si>
  <si>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</si>
  <si>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</si>
  <si>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</si>
  <si>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</si>
  <si>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</si>
  <si>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</si>
  <si>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</si>
  <si>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</si>
  <si>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</si>
  <si>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</si>
  <si>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</si>
  <si>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</si>
  <si>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</si>
  <si>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Хлеб ржано-пшеничный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</si>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</sst>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5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43</v>
      </c>
      <c r="C1" s="66"/>
      <c r="D1" s="67"/>
      <c r="E1" t="s">
        <v>19</v>
      </c>
      <c r="F1" s="9"/>
      <c r="I1" t="s">
        <v>1</v>
      </c>
      <c r="J1" s="62">
        <v>46094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6" x14ac:dyDescent="0.3">
      <c r="A4" s="68" t="s">
        <v>10</v>
      </c>
      <c r="B4" s="12" t="s">
        <v>11</v>
      </c>
      <c r="C4" s="26" t="s">
        <v>30</v>
      </c>
      <c r="D4" s="28" t="s">
        <v>31</v>
      </c>
      <c r="E4" s="49">
        <v>253</v>
      </c>
      <c r="F4" s="51">
        <v>104.38</v>
      </c>
      <c r="G4" s="54">
        <f>E4*407.52/240</f>
        <v>429.59399999999999</v>
      </c>
      <c r="H4" s="50">
        <f>E4*19.5/200</f>
        <v>24.6675</v>
      </c>
      <c r="I4" s="50">
        <f>E4*21.2/200</f>
        <v>26.817999999999998</v>
      </c>
      <c r="J4" s="50">
        <f>E4*17.7/200</f>
        <v>22.390499999999996</v>
      </c>
    </row>
    <row r="5" spans="1:10" ht="15.6" x14ac:dyDescent="0.3">
      <c r="A5" s="68"/>
      <c r="B5" s="13" t="s">
        <v>12</v>
      </c>
      <c r="C5" s="57" t="s">
        <v>27</v>
      </c>
      <c r="D5" s="29" t="s">
        <v>28</v>
      </c>
      <c r="E5" s="48">
        <v>200</v>
      </c>
      <c r="F5" s="52">
        <v>3.02</v>
      </c>
      <c r="G5" s="54">
        <v>39</v>
      </c>
      <c r="H5" s="50">
        <v>0.1</v>
      </c>
      <c r="I5" s="50">
        <v>0</v>
      </c>
      <c r="J5" s="50">
        <v>9.8000000000000007</v>
      </c>
    </row>
    <row r="6" spans="1:10" ht="15.6" x14ac:dyDescent="0.3">
      <c r="A6" s="68"/>
      <c r="B6" s="61" t="s">
        <v>25</v>
      </c>
      <c r="C6" s="58">
        <v>44240</v>
      </c>
      <c r="D6" s="32" t="s">
        <v>29</v>
      </c>
      <c r="E6" s="54">
        <v>60</v>
      </c>
      <c r="F6" s="56">
        <v>35.5</v>
      </c>
      <c r="G6" s="54">
        <f>E6*127.7/50</f>
        <v>153.24</v>
      </c>
      <c r="H6" s="54">
        <f>E6*6.1/50</f>
        <v>7.32</v>
      </c>
      <c r="I6" s="54">
        <f>E6*3.7/50</f>
        <v>4.4400000000000004</v>
      </c>
      <c r="J6" s="54">
        <f>E6*17.5/50</f>
        <v>21</v>
      </c>
    </row>
    <row r="7" spans="1:10" ht="16.2" thickBot="1" x14ac:dyDescent="0.35">
      <c r="A7" s="68"/>
      <c r="B7" s="14" t="s">
        <v>24</v>
      </c>
      <c r="C7" s="27" t="s">
        <v>23</v>
      </c>
      <c r="D7" s="64" t="s">
        <v>42</v>
      </c>
      <c r="E7" s="48">
        <v>50</v>
      </c>
      <c r="F7" s="51">
        <v>4.92</v>
      </c>
      <c r="G7" s="54">
        <f>E7*68.97/30</f>
        <v>114.95</v>
      </c>
      <c r="H7" s="50">
        <f>E7*1.68/30</f>
        <v>2.8</v>
      </c>
      <c r="I7" s="50">
        <f>E7*0.33/30</f>
        <v>0.55000000000000004</v>
      </c>
      <c r="J7" s="50">
        <f>E7*14.82/30</f>
        <v>24.7</v>
      </c>
    </row>
    <row r="8" spans="1:10" ht="16.2" thickBot="1" x14ac:dyDescent="0.35">
      <c r="A8" s="68"/>
      <c r="B8" s="59"/>
      <c r="C8" s="57"/>
      <c r="D8" s="60"/>
      <c r="E8" s="54"/>
      <c r="F8" s="54"/>
      <c r="G8" s="54"/>
      <c r="H8" s="54"/>
      <c r="I8" s="54"/>
      <c r="J8" s="54"/>
    </row>
    <row r="9" spans="1:10" ht="15.6" x14ac:dyDescent="0.3">
      <c r="A9" s="68"/>
      <c r="B9" s="30"/>
      <c r="C9" s="27"/>
      <c r="D9" s="29"/>
      <c r="E9" s="53">
        <f>E4+E5+E6+E7+E8</f>
        <v>563</v>
      </c>
      <c r="F9" s="53">
        <f>F4+F5+F6+F7+F8</f>
        <v>147.81999999999996</v>
      </c>
      <c r="G9" s="53">
        <f t="shared" ref="G9:I9" si="0">G4+G5+G6+G7+G8</f>
        <v>736.78400000000011</v>
      </c>
      <c r="H9" s="53">
        <f>H4+H5+H6+H7+H8</f>
        <v>34.887500000000003</v>
      </c>
      <c r="I9" s="53">
        <f t="shared" si="0"/>
        <v>31.808</v>
      </c>
      <c r="J9" s="53">
        <f>J4+J5+J6+J7+J8</f>
        <v>77.890500000000003</v>
      </c>
    </row>
    <row r="10" spans="1:10" x14ac:dyDescent="0.3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2" x14ac:dyDescent="0.3">
      <c r="A12" s="1" t="s">
        <v>14</v>
      </c>
      <c r="B12" s="23" t="s">
        <v>15</v>
      </c>
      <c r="C12" s="39" t="s">
        <v>32</v>
      </c>
      <c r="D12" s="33" t="s">
        <v>36</v>
      </c>
      <c r="E12" s="41">
        <v>100</v>
      </c>
      <c r="F12" s="56">
        <v>14.21</v>
      </c>
      <c r="G12" s="47">
        <f>E12*96.4/100</f>
        <v>96.4</v>
      </c>
      <c r="H12" s="44">
        <f>E12*1/100</f>
        <v>1</v>
      </c>
      <c r="I12" s="44">
        <f>E12*6/100</f>
        <v>6</v>
      </c>
      <c r="J12" s="44">
        <f>E12*9.6/100</f>
        <v>9.6</v>
      </c>
    </row>
    <row r="13" spans="1:10" ht="31.2" x14ac:dyDescent="0.3">
      <c r="A13" s="1"/>
      <c r="B13" s="13" t="s">
        <v>16</v>
      </c>
      <c r="C13" s="39" t="s">
        <v>33</v>
      </c>
      <c r="D13" s="35" t="s">
        <v>37</v>
      </c>
      <c r="E13" s="41">
        <v>250</v>
      </c>
      <c r="F13" s="56">
        <v>27.92</v>
      </c>
      <c r="G13" s="47">
        <f>E13*116/250</f>
        <v>116</v>
      </c>
      <c r="H13" s="44">
        <f>E13*3.8/250</f>
        <v>3.8</v>
      </c>
      <c r="I13" s="44">
        <f>E13*6.9/250</f>
        <v>6.9</v>
      </c>
      <c r="J13" s="44">
        <f>E13*9.6/250</f>
        <v>9.6</v>
      </c>
    </row>
    <row r="14" spans="1:10" ht="15.6" x14ac:dyDescent="0.3">
      <c r="A14" s="1"/>
      <c r="B14" s="13" t="s">
        <v>26</v>
      </c>
      <c r="C14" s="39" t="s">
        <v>34</v>
      </c>
      <c r="D14" s="63" t="s">
        <v>41</v>
      </c>
      <c r="E14" s="41">
        <v>105</v>
      </c>
      <c r="F14" s="56">
        <v>80.209999999999994</v>
      </c>
      <c r="G14" s="45">
        <f>E14*194/100</f>
        <v>203.7</v>
      </c>
      <c r="H14" s="42">
        <f>E14*13/100</f>
        <v>13.65</v>
      </c>
      <c r="I14" s="42">
        <f>E14*11.61/90</f>
        <v>13.545</v>
      </c>
      <c r="J14" s="42">
        <f>E14*5.76/90</f>
        <v>6.72</v>
      </c>
    </row>
    <row r="15" spans="1:10" ht="15.6" x14ac:dyDescent="0.3">
      <c r="A15" s="1"/>
      <c r="B15" s="13" t="s">
        <v>17</v>
      </c>
      <c r="C15" s="40">
        <v>44258</v>
      </c>
      <c r="D15" s="36" t="s">
        <v>38</v>
      </c>
      <c r="E15" s="41">
        <v>180</v>
      </c>
      <c r="F15" s="56">
        <v>27.65</v>
      </c>
      <c r="G15" s="46">
        <f>E15*153.6/180</f>
        <v>153.6</v>
      </c>
      <c r="H15" s="43">
        <f>E15*4.23/200</f>
        <v>3.8070000000000004</v>
      </c>
      <c r="I15" s="43">
        <f>E15*4.32/180</f>
        <v>4.32</v>
      </c>
      <c r="J15" s="43">
        <f>E15*20.4/150</f>
        <v>24.479999999999997</v>
      </c>
    </row>
    <row r="16" spans="1:10" ht="15.6" x14ac:dyDescent="0.3">
      <c r="A16" s="1"/>
      <c r="B16" s="13" t="s">
        <v>18</v>
      </c>
      <c r="C16" s="39" t="s">
        <v>35</v>
      </c>
      <c r="D16" s="34" t="s">
        <v>39</v>
      </c>
      <c r="E16" s="41">
        <v>200</v>
      </c>
      <c r="F16" s="56">
        <v>8.11</v>
      </c>
      <c r="G16" s="45">
        <v>54</v>
      </c>
      <c r="H16" s="42">
        <v>0.2</v>
      </c>
      <c r="I16" s="42">
        <v>0.1</v>
      </c>
      <c r="J16" s="42">
        <v>13.1</v>
      </c>
    </row>
    <row r="17" spans="1:10" ht="15.6" x14ac:dyDescent="0.3">
      <c r="A17" s="1"/>
      <c r="B17" s="13" t="s">
        <v>25</v>
      </c>
      <c r="C17" s="40" t="s">
        <v>22</v>
      </c>
      <c r="D17" s="60" t="s">
        <v>40</v>
      </c>
      <c r="E17" s="41">
        <v>50</v>
      </c>
      <c r="F17" s="56">
        <v>5.32</v>
      </c>
      <c r="G17" s="45">
        <f>E17*116.9/50</f>
        <v>116.9</v>
      </c>
      <c r="H17" s="42">
        <f>E17*3.95/50</f>
        <v>3.95</v>
      </c>
      <c r="I17" s="42">
        <f>E17*0.5/50</f>
        <v>0.5</v>
      </c>
      <c r="J17" s="42">
        <f>E17*24.15/50</f>
        <v>24.15</v>
      </c>
    </row>
    <row r="18" spans="1:10" ht="15.6" x14ac:dyDescent="0.3">
      <c r="A18" s="1"/>
      <c r="B18" s="13" t="s">
        <v>24</v>
      </c>
      <c r="C18" s="40" t="s">
        <v>23</v>
      </c>
      <c r="D18" s="64" t="s">
        <v>42</v>
      </c>
      <c r="E18" s="54">
        <v>37</v>
      </c>
      <c r="F18" s="56">
        <v>3.64</v>
      </c>
      <c r="G18" s="54">
        <f>E18*68.97/30</f>
        <v>85.063000000000002</v>
      </c>
      <c r="H18" s="54">
        <f>E18*1.68/30</f>
        <v>2.0720000000000001</v>
      </c>
      <c r="I18" s="54">
        <f>E18*0.33/30</f>
        <v>0.40700000000000003</v>
      </c>
      <c r="J18" s="54">
        <f>E18*14.82/30</f>
        <v>18.278000000000002</v>
      </c>
    </row>
    <row r="19" spans="1:10" ht="15.6" x14ac:dyDescent="0.3">
      <c r="A19" s="1"/>
      <c r="B19" s="37"/>
      <c r="C19" s="37"/>
      <c r="D19" s="38"/>
      <c r="E19" s="55">
        <f>E12+E13+E14+E15+E16+E17+E18</f>
        <v>922</v>
      </c>
      <c r="F19" s="55">
        <f>F12+F13+F14+F15+F16+F17+F18-0.01</f>
        <v>167.05</v>
      </c>
      <c r="G19" s="55">
        <f>G12+G13+G14+G15+G16+G17+G18+0.01</f>
        <v>825.673</v>
      </c>
      <c r="H19" s="55">
        <f>H12+H13+H14+H15+H16+H17+H18</f>
        <v>28.478999999999996</v>
      </c>
      <c r="I19" s="55">
        <f t="shared" ref="I19:J19" si="1">I12+I13+I14+I15+I16+I17+I18</f>
        <v>31.772000000000002</v>
      </c>
      <c r="J19" s="55">
        <f t="shared" si="1"/>
        <v>105.928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