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12-18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I21" i="1"/>
  <c r="H21" i="1"/>
  <c r="F10" i="1" l="1"/>
  <c r="J15" i="1" l="1"/>
  <c r="H16" i="1"/>
  <c r="J14" i="1"/>
  <c r="I14" i="1"/>
  <c r="H14" i="1"/>
  <c r="G14" i="1"/>
  <c r="I13" i="1"/>
  <c r="H13" i="1"/>
  <c r="J5" i="1"/>
  <c r="I5" i="1"/>
  <c r="H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I8" i="1"/>
  <c r="H8" i="1"/>
  <c r="G8" i="1"/>
  <c r="J7" i="1"/>
  <c r="I7" i="1"/>
  <c r="I10" i="1" s="1"/>
  <c r="H7" i="1"/>
  <c r="G7" i="1"/>
  <c r="G10" i="1" l="1"/>
  <c r="H10" i="1"/>
  <c r="J1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<sst xmlns="http://schemas.openxmlformats.org/spreadsheetml/2006/main" count="52" uniqueCount="43">
  <si>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</si>
  <si>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</si>
  <si>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</si>
  <si>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</si>
  <si>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</si>
  <si>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</si>
  <si>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</si>
  <si>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</si>
  <si>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</si>
  <si>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</si>
  <si>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</si>
  <si>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</si>
  <si>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</si>
  <si>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</si>
  <si>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</si>
  <si>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</si>
  <si>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</si>
  <si>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</si>
  <si>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</si>
  <si>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</si>
  <si>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</si>
  <si>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</si>
  <si>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</si>
  <si>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</si>
  <si>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</si>
  <si>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</si>
  <si>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</si>
  <si>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</si>
  <si>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</si>
  <si>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</si>
  <si>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</si>
  <si>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</si>
  <si>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</si>
  <si>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</si>
  <si>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</si>
  <si>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Щи с капустой и картофелем со сметаной, мясом и зеленью</t>
  </si>
  <si>
    <t>Тефтели рыбные в соусе</t>
  </si>
  <si>
    <t>Хлеб пшеничный витаминизированный</t>
  </si>
  <si>
    <t>Хлеб ржано-пшеничный</t>
  </si>
  <si>
    <t>Зеленый горошек конс. с растительным маслом</t>
  </si>
  <si>
    <t>Мясо кур отварное в соусе</t>
  </si>
  <si>
    <t>Кисель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</si>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</sst>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0" fontId="8" fillId="4" borderId="1" xfId="7" applyFont="1" applyFill="1" applyBorder="1" applyAlignment="1">
      <alignment horizontal="left" vertical="center" wrapText="1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13" applyNumberFormat="1" applyFont="1" applyFill="1" applyBorder="1" applyAlignment="1">
      <alignment horizontal="left" vertical="center"/>
    </xf>
    <xf numFmtId="2" fontId="6" fillId="0" borderId="0" xfId="5" applyNumberFormat="1" applyFont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4" t="s">
        <v>42</v>
      </c>
      <c r="C1" s="75"/>
      <c r="D1" s="76"/>
      <c r="E1" t="s">
        <v>18</v>
      </c>
      <c r="F1" s="9"/>
      <c r="I1" t="s">
        <v>1</v>
      </c>
      <c r="J1" s="72">
        <v>46120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7" t="s">
        <v>10</v>
      </c>
      <c r="B4" s="12" t="s">
        <v>22</v>
      </c>
      <c r="C4" s="25" t="s">
        <v>27</v>
      </c>
      <c r="D4" s="26" t="s">
        <v>40</v>
      </c>
      <c r="E4" s="42">
        <v>110</v>
      </c>
      <c r="F4" s="45">
        <v>72.61</v>
      </c>
      <c r="G4" s="43">
        <f>E4*200/100</f>
        <v>220</v>
      </c>
      <c r="H4" s="49">
        <f>E4*11.6/100</f>
        <v>12.76</v>
      </c>
      <c r="I4" s="49">
        <f>E4*12.1/100</f>
        <v>13.31</v>
      </c>
      <c r="J4" s="49">
        <f>E4*11.2/100</f>
        <v>12.32</v>
      </c>
    </row>
    <row r="5" spans="1:11" ht="15.6" x14ac:dyDescent="0.3">
      <c r="A5" s="77"/>
      <c r="B5" s="13" t="s">
        <v>16</v>
      </c>
      <c r="C5" s="39" t="s">
        <v>28</v>
      </c>
      <c r="D5" s="36" t="s">
        <v>32</v>
      </c>
      <c r="E5" s="41">
        <v>200</v>
      </c>
      <c r="F5" s="44">
        <v>24.28</v>
      </c>
      <c r="G5" s="43">
        <f>E5*355/200</f>
        <v>355</v>
      </c>
      <c r="H5" s="50">
        <f>E5*11.5/200</f>
        <v>11.5</v>
      </c>
      <c r="I5" s="50">
        <f>E5*9.1/200</f>
        <v>9.1</v>
      </c>
      <c r="J5" s="50">
        <f>E5*50.4/200</f>
        <v>50.4</v>
      </c>
    </row>
    <row r="6" spans="1:11" ht="15.6" x14ac:dyDescent="0.3">
      <c r="A6" s="77"/>
      <c r="B6" s="13" t="s">
        <v>11</v>
      </c>
      <c r="C6" s="39" t="s">
        <v>29</v>
      </c>
      <c r="D6" s="58" t="s">
        <v>33</v>
      </c>
      <c r="E6" s="58">
        <v>200</v>
      </c>
      <c r="F6" s="60">
        <v>8.66</v>
      </c>
      <c r="G6" s="61">
        <v>54</v>
      </c>
      <c r="H6" s="59">
        <v>0.2</v>
      </c>
      <c r="I6" s="59">
        <v>0.1</v>
      </c>
      <c r="J6" s="59">
        <v>13.1</v>
      </c>
    </row>
    <row r="7" spans="1:11" ht="15.6" x14ac:dyDescent="0.3">
      <c r="A7" s="77"/>
      <c r="B7" s="73" t="s">
        <v>24</v>
      </c>
      <c r="C7" s="40" t="s">
        <v>21</v>
      </c>
      <c r="D7" s="71" t="s">
        <v>37</v>
      </c>
      <c r="E7" s="65">
        <v>40</v>
      </c>
      <c r="F7" s="66">
        <v>4.25</v>
      </c>
      <c r="G7" s="65">
        <f>E7*70.14/30</f>
        <v>93.52</v>
      </c>
      <c r="H7" s="65">
        <f>E7*2.37/30</f>
        <v>3.1600000000000006</v>
      </c>
      <c r="I7" s="65">
        <f>E7*0.3/30</f>
        <v>0.4</v>
      </c>
      <c r="J7" s="65">
        <f>E7*14.49/30</f>
        <v>19.32</v>
      </c>
    </row>
    <row r="8" spans="1:11" ht="15.6" x14ac:dyDescent="0.3">
      <c r="A8" s="77"/>
      <c r="B8" s="13" t="s">
        <v>23</v>
      </c>
      <c r="C8" s="40" t="s">
        <v>21</v>
      </c>
      <c r="D8" s="71" t="s">
        <v>38</v>
      </c>
      <c r="E8" s="65">
        <v>35</v>
      </c>
      <c r="F8" s="66">
        <v>3.44</v>
      </c>
      <c r="G8" s="65">
        <f>E8*68.97/30</f>
        <v>80.464999999999989</v>
      </c>
      <c r="H8" s="65">
        <f>E8*1.68/30</f>
        <v>1.96</v>
      </c>
      <c r="I8" s="65">
        <f>E8*0.33/30</f>
        <v>0.38500000000000001</v>
      </c>
      <c r="J8" s="65">
        <f>E8*14.82/30</f>
        <v>17.290000000000003</v>
      </c>
    </row>
    <row r="9" spans="1:11" ht="31.8" thickBot="1" x14ac:dyDescent="0.35">
      <c r="A9" s="77"/>
      <c r="B9" s="21"/>
      <c r="C9" s="67">
        <v>445</v>
      </c>
      <c r="D9" s="70" t="s">
        <v>39</v>
      </c>
      <c r="E9" s="68">
        <v>43</v>
      </c>
      <c r="F9" s="69">
        <v>34.58</v>
      </c>
      <c r="G9" s="68">
        <f>32.25*E9/43</f>
        <v>32.25</v>
      </c>
      <c r="H9" s="68">
        <f>1.29*E9/43</f>
        <v>1.29</v>
      </c>
      <c r="I9" s="68">
        <f>1.76*E9/43</f>
        <v>1.7600000000000002</v>
      </c>
      <c r="J9" s="68">
        <f>2.75*E9/43</f>
        <v>2.75</v>
      </c>
    </row>
    <row r="10" spans="1:11" ht="15.6" x14ac:dyDescent="0.3">
      <c r="A10" s="77"/>
      <c r="B10" s="12"/>
      <c r="C10" s="39"/>
      <c r="D10" s="58"/>
      <c r="E10" s="48">
        <f>E4+E5+E6+E7+E8+E9</f>
        <v>628</v>
      </c>
      <c r="F10" s="48">
        <f>F4+F5+F6+F7+F8+F9</f>
        <v>147.82</v>
      </c>
      <c r="G10" s="48">
        <f t="shared" ref="G10" si="0">G4+G5+G6+G7+G8+G9</f>
        <v>835.23500000000001</v>
      </c>
      <c r="H10" s="48">
        <f>H4+H5+H6+H7+H8+H9</f>
        <v>30.869999999999997</v>
      </c>
      <c r="I10" s="48">
        <f>I4+I5+I6+I7+I8+I9</f>
        <v>25.055000000000003</v>
      </c>
      <c r="J10" s="48">
        <f>J4+J5+J6+J7+J8+J9</f>
        <v>115.17999999999999</v>
      </c>
    </row>
    <row r="11" spans="1:11" x14ac:dyDescent="0.3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9"/>
      <c r="E12" s="19"/>
      <c r="F12" s="20"/>
      <c r="G12" s="19"/>
      <c r="H12" s="34"/>
      <c r="I12" s="34"/>
      <c r="J12" s="35"/>
    </row>
    <row r="13" spans="1:11" ht="15.6" x14ac:dyDescent="0.3">
      <c r="A13" s="1" t="s">
        <v>13</v>
      </c>
      <c r="B13" s="21" t="s">
        <v>14</v>
      </c>
      <c r="C13" s="28" t="s">
        <v>30</v>
      </c>
      <c r="D13" s="31" t="s">
        <v>34</v>
      </c>
      <c r="E13" s="52">
        <v>100</v>
      </c>
      <c r="F13" s="63">
        <v>13.5</v>
      </c>
      <c r="G13" s="47">
        <f>E13*128.76/60</f>
        <v>214.6</v>
      </c>
      <c r="H13" s="55">
        <f>E13*5.1/100</f>
        <v>5.0999999999999996</v>
      </c>
      <c r="I13" s="55">
        <f>E13*15.6/100</f>
        <v>15.6</v>
      </c>
      <c r="J13" s="55">
        <f>E13*13.5/100</f>
        <v>13.5</v>
      </c>
      <c r="K13" s="32"/>
    </row>
    <row r="14" spans="1:11" ht="31.2" x14ac:dyDescent="0.3">
      <c r="A14" s="1"/>
      <c r="B14" s="13" t="s">
        <v>15</v>
      </c>
      <c r="C14" s="27" t="s">
        <v>31</v>
      </c>
      <c r="D14" s="30" t="s">
        <v>35</v>
      </c>
      <c r="E14" s="51">
        <v>250</v>
      </c>
      <c r="F14" s="63">
        <v>30.6</v>
      </c>
      <c r="G14" s="46">
        <f>E14*102.6/250</f>
        <v>102.6</v>
      </c>
      <c r="H14" s="54">
        <f>E14*3.8/250</f>
        <v>3.8</v>
      </c>
      <c r="I14" s="54">
        <f>E14*5.8/250</f>
        <v>5.8</v>
      </c>
      <c r="J14" s="54">
        <f>E14*8.6/250</f>
        <v>8.6</v>
      </c>
      <c r="K14" s="33"/>
    </row>
    <row r="15" spans="1:11" ht="15.6" x14ac:dyDescent="0.3">
      <c r="A15" s="1"/>
      <c r="B15" s="13" t="s">
        <v>22</v>
      </c>
      <c r="C15" s="39">
        <v>18.7</v>
      </c>
      <c r="D15" s="38" t="s">
        <v>36</v>
      </c>
      <c r="E15" s="53">
        <v>110</v>
      </c>
      <c r="F15" s="64">
        <v>78.84</v>
      </c>
      <c r="G15" s="57">
        <f>E15*140.77/100</f>
        <v>154.84700000000001</v>
      </c>
      <c r="H15" s="56">
        <f>E15*10.07/100</f>
        <v>11.077</v>
      </c>
      <c r="I15" s="56">
        <f>E15*7.08/100</f>
        <v>7.7879999999999994</v>
      </c>
      <c r="J15" s="56">
        <f>E15*11.77/130</f>
        <v>9.9592307692307696</v>
      </c>
      <c r="K15" s="33"/>
    </row>
    <row r="16" spans="1:11" ht="15.6" x14ac:dyDescent="0.3">
      <c r="A16" s="1"/>
      <c r="B16" s="13" t="s">
        <v>16</v>
      </c>
      <c r="C16" s="40">
        <v>44258</v>
      </c>
      <c r="D16" s="38" t="s">
        <v>26</v>
      </c>
      <c r="E16" s="65">
        <v>200</v>
      </c>
      <c r="F16" s="64">
        <v>30.72</v>
      </c>
      <c r="G16" s="65">
        <f>E16*153.6/180</f>
        <v>170.66666666666666</v>
      </c>
      <c r="H16" s="65">
        <f>E16*4.23/200</f>
        <v>4.2300000000000004</v>
      </c>
      <c r="I16" s="65">
        <f>E16*4.32/180</f>
        <v>4.8</v>
      </c>
      <c r="J16" s="65">
        <f>E16*20.4/150</f>
        <v>27.199999999999996</v>
      </c>
      <c r="K16" s="33"/>
    </row>
    <row r="17" spans="1:11" ht="15.6" x14ac:dyDescent="0.3">
      <c r="A17" s="1"/>
      <c r="B17" s="13" t="s">
        <v>17</v>
      </c>
      <c r="C17" s="39" t="s">
        <v>25</v>
      </c>
      <c r="D17" s="26" t="s">
        <v>41</v>
      </c>
      <c r="E17" s="53">
        <v>200</v>
      </c>
      <c r="F17" s="64">
        <v>5.42</v>
      </c>
      <c r="G17" s="57">
        <v>111</v>
      </c>
      <c r="H17" s="56">
        <v>0</v>
      </c>
      <c r="I17" s="56">
        <v>0</v>
      </c>
      <c r="J17" s="56">
        <v>27.8</v>
      </c>
      <c r="K17" s="33"/>
    </row>
    <row r="18" spans="1:11" ht="15.6" x14ac:dyDescent="0.3">
      <c r="A18" s="1"/>
      <c r="B18" s="13" t="s">
        <v>24</v>
      </c>
      <c r="C18" s="40" t="s">
        <v>21</v>
      </c>
      <c r="D18" s="71" t="s">
        <v>37</v>
      </c>
      <c r="E18" s="65">
        <v>40</v>
      </c>
      <c r="F18" s="66">
        <v>4.25</v>
      </c>
      <c r="G18" s="65">
        <f>E18*70.14/30</f>
        <v>93.52</v>
      </c>
      <c r="H18" s="65">
        <f>E18*2.37/30</f>
        <v>3.1600000000000006</v>
      </c>
      <c r="I18" s="65">
        <f>E18*0.3/30</f>
        <v>0.4</v>
      </c>
      <c r="J18" s="65">
        <f>E18*14.49/30</f>
        <v>19.32</v>
      </c>
      <c r="K18" s="33"/>
    </row>
    <row r="19" spans="1:11" ht="15.6" x14ac:dyDescent="0.3">
      <c r="A19" s="1"/>
      <c r="B19" s="24" t="s">
        <v>23</v>
      </c>
      <c r="C19" s="40" t="s">
        <v>21</v>
      </c>
      <c r="D19" s="71" t="s">
        <v>38</v>
      </c>
      <c r="E19" s="65">
        <v>38</v>
      </c>
      <c r="F19" s="66">
        <v>3.72</v>
      </c>
      <c r="G19" s="65">
        <f>E19*68.97/30</f>
        <v>87.362000000000009</v>
      </c>
      <c r="H19" s="65">
        <f>E19*1.68/30</f>
        <v>2.1279999999999997</v>
      </c>
      <c r="I19" s="65">
        <f>E19*0.33/30</f>
        <v>0.41800000000000004</v>
      </c>
      <c r="J19" s="65">
        <f>E19*14.82/30</f>
        <v>18.771999999999998</v>
      </c>
      <c r="K19" s="33"/>
    </row>
    <row r="20" spans="1:11" ht="15.6" x14ac:dyDescent="0.3">
      <c r="A20" s="1"/>
      <c r="B20" s="24"/>
      <c r="C20" s="40"/>
      <c r="D20" s="37"/>
      <c r="E20" s="59"/>
      <c r="F20" s="60"/>
      <c r="G20" s="59"/>
      <c r="H20" s="61"/>
      <c r="I20" s="61"/>
      <c r="J20" s="61"/>
      <c r="K20" s="33"/>
    </row>
    <row r="21" spans="1:11" ht="15.6" x14ac:dyDescent="0.3">
      <c r="A21" s="1"/>
      <c r="B21" s="24"/>
      <c r="C21" s="39"/>
      <c r="D21" s="38"/>
      <c r="E21" s="62">
        <f>E13+E14+E15+E16+E17+E18+E19</f>
        <v>938</v>
      </c>
      <c r="F21" s="62">
        <f>F13+F14+F15+F16+F17+F18+F19</f>
        <v>167.04999999999998</v>
      </c>
      <c r="G21" s="62">
        <f t="shared" ref="G21:J21" si="1">G13+G14+G15+G16+G17+G18+G19</f>
        <v>934.5956666666666</v>
      </c>
      <c r="H21" s="62">
        <f>H13+H14+H15+H16+H17+H18+H19-0.01</f>
        <v>29.484999999999996</v>
      </c>
      <c r="I21" s="62">
        <f>I13+I14+I15+I16+I17+I18+I19-0.01</f>
        <v>34.795999999999999</v>
      </c>
      <c r="J21" s="62">
        <f t="shared" si="1"/>
        <v>125.15123076923075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