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<sst xmlns="http://schemas.openxmlformats.org/spreadsheetml/2006/main" count="52" uniqueCount="47">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</sst>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19</v>
      </c>
      <c r="F1" s="9"/>
      <c r="I1" t="s">
        <v>1</v>
      </c>
      <c r="J1" s="61">
        <v>46128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1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33" t="s">
        <v>26</v>
      </c>
      <c r="D4" s="64" t="s">
        <v>45</v>
      </c>
      <c r="E4" s="42">
        <v>214</v>
      </c>
      <c r="F4" s="44">
        <v>92.18</v>
      </c>
      <c r="G4" s="47">
        <f>E4*283.3/200</f>
        <v>303.13100000000003</v>
      </c>
      <c r="H4" s="43">
        <f>E4*15.7/200</f>
        <v>16.798999999999999</v>
      </c>
      <c r="I4" s="43">
        <f>E4*15.7/200</f>
        <v>16.798999999999999</v>
      </c>
      <c r="J4" s="43">
        <f>E4*19.8/200</f>
        <v>21.186</v>
      </c>
    </row>
    <row r="5" spans="1:10" ht="15.6" x14ac:dyDescent="0.3">
      <c r="A5" s="68"/>
      <c r="B5" s="13" t="s">
        <v>12</v>
      </c>
      <c r="C5" s="50" t="s">
        <v>35</v>
      </c>
      <c r="D5" s="25" t="s">
        <v>30</v>
      </c>
      <c r="E5" s="41">
        <v>200</v>
      </c>
      <c r="F5" s="45">
        <v>7.19</v>
      </c>
      <c r="G5" s="47">
        <v>40</v>
      </c>
      <c r="H5" s="43">
        <v>0.1</v>
      </c>
      <c r="I5" s="43">
        <v>0</v>
      </c>
      <c r="J5" s="43">
        <v>9.9</v>
      </c>
    </row>
    <row r="6" spans="1:10" ht="15.6" x14ac:dyDescent="0.3">
      <c r="A6" s="68"/>
      <c r="B6" s="13" t="s">
        <v>25</v>
      </c>
      <c r="C6" s="50" t="s">
        <v>23</v>
      </c>
      <c r="D6" s="55" t="s">
        <v>36</v>
      </c>
      <c r="E6" s="47">
        <v>50</v>
      </c>
      <c r="F6" s="49">
        <v>5.32</v>
      </c>
      <c r="G6" s="47">
        <f>E6*116.9/50</f>
        <v>116.9</v>
      </c>
      <c r="H6" s="47">
        <f>E6*3.95/50</f>
        <v>3.95</v>
      </c>
      <c r="I6" s="47">
        <f>E6*0.5/50</f>
        <v>0.5</v>
      </c>
      <c r="J6" s="47">
        <f>E6*24.15/50</f>
        <v>24.15</v>
      </c>
    </row>
    <row r="7" spans="1:10" ht="16.2" thickBot="1" x14ac:dyDescent="0.35">
      <c r="A7" s="68"/>
      <c r="B7" s="14" t="s">
        <v>24</v>
      </c>
      <c r="C7" s="33" t="s">
        <v>23</v>
      </c>
      <c r="D7" s="60" t="s">
        <v>38</v>
      </c>
      <c r="E7" s="41">
        <v>53</v>
      </c>
      <c r="F7" s="44">
        <v>5.19</v>
      </c>
      <c r="G7" s="47">
        <f>E7*68.97/30</f>
        <v>121.84699999999999</v>
      </c>
      <c r="H7" s="43">
        <f>E7*1.68/30</f>
        <v>2.9679999999999995</v>
      </c>
      <c r="I7" s="43">
        <f>E7*0.33/30</f>
        <v>0.58300000000000007</v>
      </c>
      <c r="J7" s="43">
        <f>E7*14.82/30</f>
        <v>26.182000000000002</v>
      </c>
    </row>
    <row r="8" spans="1:10" ht="16.2" thickBot="1" x14ac:dyDescent="0.35">
      <c r="A8" s="68"/>
      <c r="B8" s="52"/>
      <c r="C8" s="50" t="s">
        <v>42</v>
      </c>
      <c r="D8" s="63" t="s">
        <v>43</v>
      </c>
      <c r="E8" s="47">
        <v>30</v>
      </c>
      <c r="F8" s="47">
        <v>15.18</v>
      </c>
      <c r="G8" s="47">
        <f>124*E8/100</f>
        <v>37.200000000000003</v>
      </c>
      <c r="H8" s="47">
        <f>E8*1/100</f>
        <v>0.3</v>
      </c>
      <c r="I8" s="47">
        <f>E8*0.2/100</f>
        <v>0.06</v>
      </c>
      <c r="J8" s="47">
        <f>E8*3.8/100</f>
        <v>1.1399999999999999</v>
      </c>
    </row>
    <row r="9" spans="1:10" ht="15.6" x14ac:dyDescent="0.3">
      <c r="A9" s="68"/>
      <c r="B9" s="26"/>
      <c r="C9" s="33"/>
      <c r="D9" s="25"/>
      <c r="E9" s="46">
        <f>E4+E5+E6+E7+E8</f>
        <v>547</v>
      </c>
      <c r="F9" s="46">
        <f>F4+F5+F6+F7+F8-0.02</f>
        <v>125.04</v>
      </c>
      <c r="G9" s="46">
        <f>G4+G5+G6+G7+G8</f>
        <v>619.07800000000009</v>
      </c>
      <c r="H9" s="46">
        <f>H4+H5+H6+H7+H8</f>
        <v>24.117000000000001</v>
      </c>
      <c r="I9" s="46">
        <f t="shared" ref="I9:J9" si="0">I4+I5+I6+I7+I8</f>
        <v>17.941999999999997</v>
      </c>
      <c r="J9" s="46">
        <f t="shared" si="0"/>
        <v>82.558000000000007</v>
      </c>
    </row>
    <row r="10" spans="1:10" x14ac:dyDescent="0.3">
      <c r="A10" s="1" t="s">
        <v>13</v>
      </c>
      <c r="B10" s="27"/>
      <c r="C10" s="56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7"/>
      <c r="D11" s="19"/>
      <c r="E11" s="20"/>
      <c r="F11" s="21"/>
      <c r="G11" s="20"/>
      <c r="H11" s="20"/>
      <c r="I11" s="20"/>
      <c r="J11" s="24"/>
    </row>
    <row r="12" spans="1:10" ht="47.4" thickBot="1" x14ac:dyDescent="0.35">
      <c r="A12" s="1" t="s">
        <v>14</v>
      </c>
      <c r="B12" s="22" t="s">
        <v>15</v>
      </c>
      <c r="C12" s="33" t="s">
        <v>27</v>
      </c>
      <c r="D12" s="53" t="s">
        <v>44</v>
      </c>
      <c r="E12" s="34">
        <v>60</v>
      </c>
      <c r="F12" s="49">
        <v>11.1</v>
      </c>
      <c r="G12" s="40">
        <f>E12*92.4/100</f>
        <v>55.44</v>
      </c>
      <c r="H12" s="62">
        <f>E12*1.7/100</f>
        <v>1.02</v>
      </c>
      <c r="I12" s="62">
        <f>E12*6/100</f>
        <v>3.6</v>
      </c>
      <c r="J12" s="62">
        <f>E12*7.9/100</f>
        <v>4.74</v>
      </c>
    </row>
    <row r="13" spans="1:10" ht="31.2" x14ac:dyDescent="0.3">
      <c r="A13" s="1"/>
      <c r="B13" s="13" t="s">
        <v>16</v>
      </c>
      <c r="C13" s="50" t="s">
        <v>40</v>
      </c>
      <c r="D13" s="54" t="s">
        <v>39</v>
      </c>
      <c r="E13" s="34">
        <v>200</v>
      </c>
      <c r="F13" s="49">
        <v>29.28</v>
      </c>
      <c r="G13" s="40">
        <f>E13*106.4/200</f>
        <v>106.4</v>
      </c>
      <c r="H13" s="37">
        <f>E13*7.76/200</f>
        <v>7.76</v>
      </c>
      <c r="I13" s="37">
        <f>E13*3.84/200</f>
        <v>3.84</v>
      </c>
      <c r="J13" s="37">
        <f>E13*10.48/200</f>
        <v>10.48</v>
      </c>
    </row>
    <row r="14" spans="1:10" ht="15.6" x14ac:dyDescent="0.3">
      <c r="A14" s="1"/>
      <c r="B14" s="13" t="s">
        <v>34</v>
      </c>
      <c r="C14" s="33" t="s">
        <v>28</v>
      </c>
      <c r="D14" s="28" t="s">
        <v>31</v>
      </c>
      <c r="E14" s="34">
        <v>100</v>
      </c>
      <c r="F14" s="49">
        <v>68.650000000000006</v>
      </c>
      <c r="G14" s="38">
        <f>E14*186.3/90</f>
        <v>207</v>
      </c>
      <c r="H14" s="35">
        <f>E14*13.32/90</f>
        <v>14.8</v>
      </c>
      <c r="I14" s="35">
        <f>E14*11.16/90</f>
        <v>12.4</v>
      </c>
      <c r="J14" s="35">
        <f>E14*8.19/90</f>
        <v>9.1</v>
      </c>
    </row>
    <row r="15" spans="1:10" ht="15.6" x14ac:dyDescent="0.3">
      <c r="A15" s="1"/>
      <c r="B15" s="13" t="s">
        <v>17</v>
      </c>
      <c r="C15" s="50" t="s">
        <v>37</v>
      </c>
      <c r="D15" s="30" t="s">
        <v>32</v>
      </c>
      <c r="E15" s="34">
        <v>150</v>
      </c>
      <c r="F15" s="49">
        <v>10.11</v>
      </c>
      <c r="G15" s="39">
        <f>E15*181.5/150</f>
        <v>181.5</v>
      </c>
      <c r="H15" s="36">
        <f>E15*6.63/150</f>
        <v>6.63</v>
      </c>
      <c r="I15" s="36">
        <f>E15*4.44/150</f>
        <v>4.4400000000000004</v>
      </c>
      <c r="J15" s="36">
        <f>E15*28.8/150</f>
        <v>28.8</v>
      </c>
    </row>
    <row r="16" spans="1:10" ht="15.6" x14ac:dyDescent="0.3">
      <c r="A16" s="1"/>
      <c r="B16" s="13" t="s">
        <v>18</v>
      </c>
      <c r="C16" s="33" t="s">
        <v>29</v>
      </c>
      <c r="D16" s="29" t="s">
        <v>33</v>
      </c>
      <c r="E16" s="34">
        <v>200</v>
      </c>
      <c r="F16" s="49">
        <v>17.23</v>
      </c>
      <c r="G16" s="38">
        <v>70</v>
      </c>
      <c r="H16" s="35">
        <v>0.2</v>
      </c>
      <c r="I16" s="35">
        <v>0.2</v>
      </c>
      <c r="J16" s="35">
        <v>16.8</v>
      </c>
    </row>
    <row r="17" spans="1:10" ht="15.6" x14ac:dyDescent="0.3">
      <c r="A17" s="1"/>
      <c r="B17" s="13" t="s">
        <v>25</v>
      </c>
      <c r="C17" s="33" t="s">
        <v>22</v>
      </c>
      <c r="D17" s="55" t="s">
        <v>41</v>
      </c>
      <c r="E17" s="34">
        <v>40</v>
      </c>
      <c r="F17" s="49">
        <v>4.25</v>
      </c>
      <c r="G17" s="38">
        <f>E17*116.9/50</f>
        <v>93.52</v>
      </c>
      <c r="H17" s="35">
        <f>E17*3.95/50</f>
        <v>3.16</v>
      </c>
      <c r="I17" s="35">
        <f>E17*0.5/50</f>
        <v>0.4</v>
      </c>
      <c r="J17" s="35">
        <f>E17*24.15/50</f>
        <v>19.32</v>
      </c>
    </row>
    <row r="18" spans="1:10" ht="15.6" x14ac:dyDescent="0.3">
      <c r="A18" s="1"/>
      <c r="B18" s="13" t="s">
        <v>24</v>
      </c>
      <c r="C18" s="33" t="s">
        <v>23</v>
      </c>
      <c r="D18" s="60" t="s">
        <v>38</v>
      </c>
      <c r="E18" s="47">
        <v>45</v>
      </c>
      <c r="F18" s="49">
        <v>4.43</v>
      </c>
      <c r="G18" s="47">
        <f>E18*68.97/30</f>
        <v>103.455</v>
      </c>
      <c r="H18" s="47">
        <f>E18*1.68/30</f>
        <v>2.52</v>
      </c>
      <c r="I18" s="47">
        <f>E18*0.33/30</f>
        <v>0.49500000000000005</v>
      </c>
      <c r="J18" s="47">
        <f>E18*14.82/30</f>
        <v>22.23</v>
      </c>
    </row>
    <row r="19" spans="1:10" ht="15.6" x14ac:dyDescent="0.3">
      <c r="A19" s="1"/>
      <c r="B19" s="31"/>
      <c r="C19" s="58"/>
      <c r="D19" s="32"/>
      <c r="E19" s="48">
        <f>E12+E13+E14+E15+E16+E17+E18</f>
        <v>795</v>
      </c>
      <c r="F19" s="48">
        <f>SUM(F12:F18)</f>
        <v>145.05000000000001</v>
      </c>
      <c r="G19" s="48">
        <f t="shared" ref="G19:I19" si="1">G12+G13+G14+G15+G16+G17+G18</f>
        <v>817.31500000000005</v>
      </c>
      <c r="H19" s="48">
        <f>H12+H13+H14+H15+H16+H17+H18</f>
        <v>36.089999999999996</v>
      </c>
      <c r="I19" s="48">
        <f t="shared" si="1"/>
        <v>25.375</v>
      </c>
      <c r="J19" s="48">
        <f>SUM(J12:J18)</f>
        <v>111.47000000000001</v>
      </c>
    </row>
    <row r="20" spans="1:10" ht="15" thickBot="1" x14ac:dyDescent="0.35">
      <c r="A20" s="2"/>
      <c r="B20" s="3"/>
      <c r="C20" s="59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