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teacher\Downloads\7-11 13-26.04\"/>
    </mc:Choice>
  </mc:AlternateContent>
  <bookViews>
    <workbookView xWindow="-120" yWindow="-120" windowWidth="15456" windowHeight="11160"/>
  </bookViews>
  <sheets>
    <sheet name="1" sheetId="1" r:id="rId1"/>
  </sheets>
  <calcPr calcId="162913"/>
</workbook>
</file>

<file path=xl/calcChain.xml><?xml version="1.0" encoding="utf-8"?>
<calcChain xmlns="http://schemas.openxmlformats.org/spreadsheetml/2006/main">
  <c r="F10" i="1" l="1"/>
  <c r="G21" i="1"/>
  <c r="J21" i="1"/>
  <c r="F21" i="1" l="1"/>
  <c r="J15" i="1" l="1"/>
  <c r="J9" i="1" l="1"/>
  <c r="I13" i="1" l="1"/>
  <c r="H13" i="1"/>
  <c r="G14" i="1"/>
  <c r="H5" i="1"/>
  <c r="I5" i="1"/>
  <c r="H4" i="1"/>
  <c r="G5" i="1"/>
  <c r="G9" i="1" l="1"/>
  <c r="I16" i="1" l="1"/>
  <c r="H15" i="1"/>
  <c r="J13" i="1"/>
  <c r="G16" i="1"/>
  <c r="I9" i="1"/>
  <c r="H9" i="1"/>
  <c r="E10" i="1" l="1"/>
  <c r="J5" i="1" l="1"/>
  <c r="J4" i="1"/>
  <c r="I4" i="1"/>
  <c r="G4" i="1"/>
  <c r="J8" i="1"/>
  <c r="I8" i="1"/>
  <c r="H8" i="1"/>
  <c r="G8" i="1"/>
  <c r="J7" i="1"/>
  <c r="J10" i="1" s="1"/>
  <c r="I7" i="1"/>
  <c r="I10" i="1" s="1"/>
  <c r="H7" i="1"/>
  <c r="G7" i="1"/>
  <c r="H10" i="1" l="1"/>
  <c r="G10" i="1"/>
  <c r="J16" i="1"/>
  <c r="H16" i="1"/>
  <c r="I15" i="1"/>
  <c r="G15" i="1"/>
  <c r="J14" i="1"/>
  <c r="I14" i="1"/>
  <c r="H14" i="1"/>
  <c r="G13" i="1"/>
  <c r="E21" i="1"/>
  <c r="J19" i="1" l="1"/>
  <c r="I19" i="1"/>
  <c r="H19" i="1"/>
  <c r="G19" i="1"/>
  <c r="J18" i="1"/>
  <c r="I18" i="1"/>
  <c r="I21" i="1" s="1"/>
  <c r="H18" i="1"/>
  <c r="G18" i="1"/>
  <c r="H21" i="1" l="1"/>
</calcChain>
</file>

<file path=xl/sharedStrings.xml><?xml version="1.0" encoding="utf-8"?>
<sst xmlns="http://schemas.openxmlformats.org/spreadsheetml/2006/main" count="53" uniqueCount="44">
  <si>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</si>
  <si>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</si>
  <si>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</si>
  <si>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</si>
  <si>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</si>
  <si>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</si>
  <si>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</si>
  <si>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</si>
  <si>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</si>
  <si>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</si>
  <si>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</si>
  <si>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</si>
  <si>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</si>
  <si>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закуска</t>
  </si>
  <si>
    <t>1 блюдо</t>
  </si>
  <si>
    <t>гарнир</t>
  </si>
  <si>
    <t>сладкое</t>
  </si>
  <si>
    <t>Отд./корп</t>
  </si>
  <si>
    <t>№ рец.</t>
  </si>
  <si>
    <t>Выход, г</t>
  </si>
  <si>
    <t xml:space="preserve">пром </t>
  </si>
  <si>
    <t>2 блюдо</t>
  </si>
  <si>
    <t>хлеб черн.</t>
  </si>
  <si>
    <t>хлеб бел.</t>
  </si>
  <si>
    <t>948</t>
  </si>
  <si>
    <t>Картофельное пюре</t>
  </si>
  <si>
    <t>13/1,1</t>
  </si>
  <si>
    <t>44379</t>
  </si>
  <si>
    <t>Салат "Фантазия"</t>
  </si>
  <si>
    <t>Тефтели рыбные в соусе</t>
  </si>
  <si>
    <t>44236</t>
  </si>
  <si>
    <t>40/3</t>
  </si>
  <si>
    <t>Каша гречневая рассыпчатая с овощами</t>
  </si>
  <si>
    <t>37.10</t>
  </si>
  <si>
    <t>Напиток из шиповника</t>
  </si>
  <si>
    <t>Мясо кур отварное в соусе</t>
  </si>
  <si>
    <t>18.7</t>
  </si>
  <si>
    <t>Зеленый горошек конс. с растительным маслом</t>
  </si>
  <si>
    <t>Хлеб пшеничный витаминизированный</t>
  </si>
  <si>
    <t>Хлеб ржано-пшеничный</t>
  </si>
  <si>
    <t>гор.напиток</t>
  </si>
  <si>
    <t>Кисель</t>
  </si>
  <si>
    <t>Щи с капустой, картофелем, сметаной, мясом, зеленью</t>
  </si>
  <si>
    <t>МАОУ СОШ №7 с. Патруши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</si>
</sst>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-* #,##0.00_р_._-;\-* #,##0.00_р_._-;_-* &quot;-&quot;??_р_._-;_-@_-"/>
    <numFmt numFmtId="165" formatCode="_-* #\ ##0.00_р_._-;\-* #\ ##0.00_р_._-;_-* &quot;-&quot;??_р_._-;_-@_-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2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0"/>
      <name val="Arial Cyr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rgb="FFFFFFFF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0">
    <xf numFmtId="0" fontId="0" fillId="0" borderId="0"/>
    <xf numFmtId="0" fontId="7" fillId="0" borderId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0" fontId="9" fillId="0" borderId="0"/>
    <xf numFmtId="165" fontId="7" fillId="0" borderId="0" applyFont="0" applyFill="0" applyBorder="0" applyAlignment="0" applyProtection="0"/>
    <xf numFmtId="0" fontId="11" fillId="0" borderId="0"/>
    <xf numFmtId="0" fontId="6" fillId="0" borderId="0"/>
    <xf numFmtId="0" fontId="5" fillId="0" borderId="0"/>
    <xf numFmtId="0" fontId="4" fillId="0" borderId="0"/>
    <xf numFmtId="0" fontId="4" fillId="0" borderId="0"/>
    <xf numFmtId="0" fontId="11" fillId="0" borderId="0"/>
    <xf numFmtId="0" fontId="1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</cellStyleXfs>
  <cellXfs count="77">
    <xf numFmtId="0" fontId="0" fillId="0" borderId="0" xfId="0"/>
    <xf numFmtId="0" fontId="0" fillId="0" borderId="6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9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9" fillId="0" borderId="5" xfId="5" applyBorder="1"/>
    <xf numFmtId="0" fontId="9" fillId="0" borderId="1" xfId="5" applyBorder="1"/>
    <xf numFmtId="0" fontId="9" fillId="3" borderId="1" xfId="5" applyFill="1" applyBorder="1" applyProtection="1">
      <protection locked="0"/>
    </xf>
    <xf numFmtId="0" fontId="9" fillId="3" borderId="1" xfId="5" applyFill="1" applyBorder="1" applyAlignment="1" applyProtection="1">
      <alignment wrapText="1"/>
      <protection locked="0"/>
    </xf>
    <xf numFmtId="1" fontId="9" fillId="3" borderId="1" xfId="5" applyNumberFormat="1" applyFill="1" applyBorder="1" applyProtection="1">
      <protection locked="0"/>
    </xf>
    <xf numFmtId="2" fontId="9" fillId="3" borderId="1" xfId="5" applyNumberFormat="1" applyFill="1" applyBorder="1" applyProtection="1">
      <protection locked="0"/>
    </xf>
    <xf numFmtId="0" fontId="9" fillId="3" borderId="9" xfId="5" applyFill="1" applyBorder="1" applyProtection="1">
      <protection locked="0"/>
    </xf>
    <xf numFmtId="1" fontId="9" fillId="3" borderId="9" xfId="5" applyNumberFormat="1" applyFill="1" applyBorder="1" applyProtection="1">
      <protection locked="0"/>
    </xf>
    <xf numFmtId="2" fontId="9" fillId="3" borderId="9" xfId="5" applyNumberFormat="1" applyFill="1" applyBorder="1" applyProtection="1">
      <protection locked="0"/>
    </xf>
    <xf numFmtId="0" fontId="9" fillId="0" borderId="4" xfId="5" applyBorder="1"/>
    <xf numFmtId="1" fontId="9" fillId="3" borderId="7" xfId="5" applyNumberFormat="1" applyFill="1" applyBorder="1" applyProtection="1">
      <protection locked="0"/>
    </xf>
    <xf numFmtId="0" fontId="9" fillId="2" borderId="1" xfId="5" applyFill="1" applyBorder="1" applyProtection="1">
      <protection locked="0"/>
    </xf>
    <xf numFmtId="0" fontId="0" fillId="0" borderId="1" xfId="0" applyFill="1" applyBorder="1" applyProtection="1">
      <protection locked="0"/>
    </xf>
    <xf numFmtId="49" fontId="10" fillId="4" borderId="1" xfId="7" applyNumberFormat="1" applyFont="1" applyFill="1" applyBorder="1" applyAlignment="1">
      <alignment horizontal="left" vertical="center"/>
    </xf>
    <xf numFmtId="49" fontId="10" fillId="2" borderId="1" xfId="7" applyNumberFormat="1" applyFont="1" applyFill="1" applyBorder="1" applyAlignment="1">
      <alignment horizontal="left" vertical="center"/>
    </xf>
    <xf numFmtId="0" fontId="10" fillId="4" borderId="1" xfId="7" applyFont="1" applyFill="1" applyBorder="1" applyAlignment="1">
      <alignment horizontal="left" vertical="center" wrapText="1"/>
    </xf>
    <xf numFmtId="2" fontId="8" fillId="4" borderId="0" xfId="7" applyNumberFormat="1" applyFont="1" applyFill="1" applyBorder="1" applyAlignment="1">
      <alignment horizontal="left" vertical="center"/>
    </xf>
    <xf numFmtId="2" fontId="8" fillId="0" borderId="0" xfId="7" applyNumberFormat="1" applyFont="1" applyBorder="1" applyAlignment="1">
      <alignment horizontal="left" vertical="center"/>
    </xf>
    <xf numFmtId="1" fontId="9" fillId="3" borderId="15" xfId="5" applyNumberFormat="1" applyFill="1" applyBorder="1" applyProtection="1">
      <protection locked="0"/>
    </xf>
    <xf numFmtId="1" fontId="9" fillId="3" borderId="16" xfId="5" applyNumberFormat="1" applyFill="1" applyBorder="1" applyProtection="1">
      <protection locked="0"/>
    </xf>
    <xf numFmtId="2" fontId="10" fillId="0" borderId="1" xfId="7" applyNumberFormat="1" applyFont="1" applyFill="1" applyBorder="1" applyAlignment="1">
      <alignment vertical="center"/>
    </xf>
    <xf numFmtId="0" fontId="10" fillId="0" borderId="1" xfId="7" applyFont="1" applyFill="1" applyBorder="1" applyAlignment="1">
      <alignment horizontal="left" vertical="center" wrapText="1"/>
    </xf>
    <xf numFmtId="49" fontId="10" fillId="0" borderId="1" xfId="7" applyNumberFormat="1" applyFont="1" applyFill="1" applyBorder="1" applyAlignment="1">
      <alignment horizontal="left" vertical="center"/>
    </xf>
    <xf numFmtId="1" fontId="10" fillId="0" borderId="1" xfId="7" applyNumberFormat="1" applyFont="1" applyFill="1" applyBorder="1" applyAlignment="1">
      <alignment horizontal="left" vertical="center"/>
    </xf>
    <xf numFmtId="2" fontId="10" fillId="0" borderId="1" xfId="7" applyNumberFormat="1" applyFont="1" applyFill="1" applyBorder="1" applyAlignment="1">
      <alignment horizontal="left" vertical="center"/>
    </xf>
    <xf numFmtId="2" fontId="8" fillId="4" borderId="1" xfId="7" applyNumberFormat="1" applyFont="1" applyFill="1" applyBorder="1" applyAlignment="1">
      <alignment horizontal="left" vertical="center"/>
    </xf>
    <xf numFmtId="2" fontId="12" fillId="0" borderId="1" xfId="7" applyNumberFormat="1" applyFont="1" applyFill="1" applyBorder="1" applyAlignment="1">
      <alignment horizontal="left" vertical="center" wrapText="1"/>
    </xf>
    <xf numFmtId="2" fontId="10" fillId="0" borderId="1" xfId="7" applyNumberFormat="1" applyFont="1" applyFill="1" applyBorder="1" applyAlignment="1">
      <alignment horizontal="left" vertical="center"/>
    </xf>
    <xf numFmtId="2" fontId="10" fillId="4" borderId="1" xfId="7" applyNumberFormat="1" applyFont="1" applyFill="1" applyBorder="1" applyAlignment="1">
      <alignment horizontal="left" vertical="center"/>
    </xf>
    <xf numFmtId="2" fontId="10" fillId="0" borderId="1" xfId="7" applyNumberFormat="1" applyFont="1" applyFill="1" applyBorder="1" applyAlignment="1">
      <alignment horizontal="left" vertical="center"/>
    </xf>
    <xf numFmtId="2" fontId="10" fillId="0" borderId="1" xfId="7" applyNumberFormat="1" applyFont="1" applyFill="1" applyBorder="1" applyAlignment="1">
      <alignment horizontal="left" vertical="center"/>
    </xf>
    <xf numFmtId="2" fontId="8" fillId="4" borderId="1" xfId="7" applyNumberFormat="1" applyFont="1" applyFill="1" applyBorder="1" applyAlignment="1">
      <alignment horizontal="left" vertical="center"/>
    </xf>
    <xf numFmtId="2" fontId="10" fillId="0" borderId="1" xfId="7" applyNumberFormat="1" applyFont="1" applyFill="1" applyBorder="1" applyAlignment="1">
      <alignment horizontal="left" vertical="center"/>
    </xf>
    <xf numFmtId="2" fontId="10" fillId="0" borderId="1" xfId="7" applyNumberFormat="1" applyFont="1" applyFill="1" applyBorder="1" applyAlignment="1">
      <alignment horizontal="left" vertical="center"/>
    </xf>
    <xf numFmtId="2" fontId="10" fillId="0" borderId="1" xfId="7" applyNumberFormat="1" applyFont="1" applyFill="1" applyBorder="1" applyAlignment="1">
      <alignment horizontal="left" vertical="center" wrapText="1"/>
    </xf>
    <xf numFmtId="2" fontId="10" fillId="0" borderId="1" xfId="7" applyNumberFormat="1" applyFont="1" applyFill="1" applyBorder="1" applyAlignment="1">
      <alignment horizontal="left" vertical="center"/>
    </xf>
    <xf numFmtId="2" fontId="10" fillId="0" borderId="1" xfId="7" applyNumberFormat="1" applyFont="1" applyBorder="1" applyAlignment="1">
      <alignment horizontal="left" vertical="center"/>
    </xf>
    <xf numFmtId="2" fontId="8" fillId="0" borderId="1" xfId="7" applyNumberFormat="1" applyFont="1" applyBorder="1" applyAlignment="1">
      <alignment horizontal="left" vertical="center"/>
    </xf>
    <xf numFmtId="2" fontId="12" fillId="0" borderId="1" xfId="7" applyNumberFormat="1" applyFont="1" applyFill="1" applyBorder="1" applyAlignment="1">
      <alignment horizontal="left" vertical="center"/>
    </xf>
    <xf numFmtId="2" fontId="8" fillId="0" borderId="1" xfId="8" applyNumberFormat="1" applyFont="1" applyBorder="1" applyAlignment="1">
      <alignment horizontal="left" vertical="center"/>
    </xf>
    <xf numFmtId="2" fontId="8" fillId="0" borderId="1" xfId="8" applyNumberFormat="1" applyFont="1" applyBorder="1" applyAlignment="1">
      <alignment horizontal="left" vertical="center"/>
    </xf>
    <xf numFmtId="2" fontId="10" fillId="0" borderId="1" xfId="7" applyNumberFormat="1" applyFont="1" applyFill="1" applyBorder="1" applyAlignment="1">
      <alignment horizontal="left" vertical="center"/>
    </xf>
    <xf numFmtId="2" fontId="8" fillId="0" borderId="1" xfId="9" applyNumberFormat="1" applyFont="1" applyFill="1" applyBorder="1" applyAlignment="1">
      <alignment horizontal="left" vertical="center"/>
    </xf>
    <xf numFmtId="49" fontId="10" fillId="0" borderId="1" xfId="7" applyNumberFormat="1" applyFont="1" applyFill="1" applyBorder="1" applyAlignment="1">
      <alignment horizontal="left" vertical="center"/>
    </xf>
    <xf numFmtId="2" fontId="8" fillId="0" borderId="1" xfId="7" applyNumberFormat="1" applyFont="1" applyFill="1" applyBorder="1" applyAlignment="1">
      <alignment horizontal="left" vertical="center" wrapText="1"/>
    </xf>
    <xf numFmtId="2" fontId="10" fillId="0" borderId="1" xfId="7" applyNumberFormat="1" applyFont="1" applyFill="1" applyBorder="1" applyAlignment="1">
      <alignment horizontal="left" vertical="center" wrapText="1"/>
    </xf>
    <xf numFmtId="1" fontId="10" fillId="0" borderId="1" xfId="7" applyNumberFormat="1" applyFont="1" applyFill="1" applyBorder="1" applyAlignment="1">
      <alignment horizontal="left" vertical="center"/>
    </xf>
    <xf numFmtId="2" fontId="10" fillId="0" borderId="1" xfId="7" applyNumberFormat="1" applyFont="1" applyFill="1" applyBorder="1" applyAlignment="1">
      <alignment horizontal="left" vertical="center"/>
    </xf>
    <xf numFmtId="2" fontId="8" fillId="0" borderId="1" xfId="7" applyNumberFormat="1" applyFont="1" applyBorder="1" applyAlignment="1">
      <alignment horizontal="left" vertical="center"/>
    </xf>
    <xf numFmtId="2" fontId="10" fillId="0" borderId="1" xfId="7" applyNumberFormat="1" applyFont="1" applyBorder="1" applyAlignment="1">
      <alignment horizontal="left" vertical="center"/>
    </xf>
    <xf numFmtId="2" fontId="10" fillId="0" borderId="14" xfId="7" applyNumberFormat="1" applyFont="1" applyFill="1" applyBorder="1" applyAlignment="1">
      <alignment horizontal="left" vertical="center"/>
    </xf>
    <xf numFmtId="2" fontId="8" fillId="0" borderId="0" xfId="5" applyNumberFormat="1" applyFont="1" applyAlignment="1">
      <alignment horizontal="left" vertical="center" wrapText="1"/>
    </xf>
    <xf numFmtId="0" fontId="2" fillId="0" borderId="5" xfId="5" applyFont="1" applyBorder="1"/>
    <xf numFmtId="0" fontId="2" fillId="0" borderId="1" xfId="5" applyFont="1" applyBorder="1"/>
    <xf numFmtId="0" fontId="2" fillId="0" borderId="4" xfId="5" applyFont="1" applyBorder="1"/>
    <xf numFmtId="2" fontId="8" fillId="0" borderId="1" xfId="7" applyNumberFormat="1" applyFont="1" applyFill="1" applyBorder="1" applyAlignment="1">
      <alignment vertical="center"/>
    </xf>
    <xf numFmtId="1" fontId="8" fillId="0" borderId="1" xfId="7" applyNumberFormat="1" applyFont="1" applyFill="1" applyBorder="1" applyAlignment="1">
      <alignment horizontal="left" vertical="center"/>
    </xf>
    <xf numFmtId="49" fontId="8" fillId="0" borderId="1" xfId="7" applyNumberFormat="1" applyFont="1" applyFill="1" applyBorder="1" applyAlignment="1">
      <alignment horizontal="left" vertical="center"/>
    </xf>
    <xf numFmtId="14" fontId="0" fillId="2" borderId="1" xfId="0" applyNumberFormat="1" applyFill="1" applyBorder="1" applyProtection="1">
      <protection locked="0"/>
    </xf>
    <xf numFmtId="0" fontId="1" fillId="0" borderId="1" xfId="5" applyFont="1" applyBorder="1"/>
    <xf numFmtId="0" fontId="8" fillId="0" borderId="1" xfId="7" applyFont="1" applyFill="1" applyBorder="1" applyAlignment="1">
      <alignment horizontal="left" vertical="center" wrapText="1"/>
    </xf>
    <xf numFmtId="0" fontId="0" fillId="2" borderId="2" xfId="0" applyFill="1" applyBorder="1" applyAlignment="1" applyProtection="1">
      <protection locked="0"/>
    </xf>
    <xf numFmtId="0" fontId="0" fillId="2" borderId="14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0" fillId="0" borderId="1" xfId="0" applyBorder="1" applyAlignment="1">
      <alignment vertical="top"/>
    </xf>
  </cellXfs>
  <cellStyles count="20">
    <cellStyle name="Обычный" xfId="0" builtinId="0"/>
    <cellStyle name="Обычный 11" xfId="1"/>
    <cellStyle name="Обычный 12" xfId="2"/>
    <cellStyle name="Обычный 2" xfId="4"/>
    <cellStyle name="Обычный 2 2" xfId="14"/>
    <cellStyle name="Обычный 2 3" xfId="12"/>
    <cellStyle name="Обычный 3" xfId="7"/>
    <cellStyle name="Обычный 3 2" xfId="15"/>
    <cellStyle name="Обычный 3 3" xfId="16"/>
    <cellStyle name="Обычный 3 4" xfId="17"/>
    <cellStyle name="Обычный 3 5" xfId="18"/>
    <cellStyle name="Обычный 3 6" xfId="19"/>
    <cellStyle name="Обычный 4" xfId="5"/>
    <cellStyle name="Обычный 4 2" xfId="13"/>
    <cellStyle name="Обычный 5" xfId="8"/>
    <cellStyle name="Обычный 5 2" xfId="9"/>
    <cellStyle name="Обычный 5 2 2" xfId="11"/>
    <cellStyle name="Обычный 5 3" xfId="10"/>
    <cellStyle name="Финансовый 10" xfId="3"/>
    <cellStyle name="Финансовый 10 2" xfId="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K22"/>
  <sheetViews>
    <sheetView showGridLines="0" showRowColHeaders="0" tabSelected="1" zoomScale="85" zoomScaleNormal="85" workbookViewId="0">
      <selection activeCell="B1" sqref="B1:D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1" x14ac:dyDescent="0.3">
      <c r="A1" t="s">
        <v>0</v>
      </c>
      <c r="B1" s="73" t="s">
        <v>43</v>
      </c>
      <c r="C1" s="74"/>
      <c r="D1" s="75"/>
      <c r="E1" t="s">
        <v>17</v>
      </c>
      <c r="F1" s="9"/>
      <c r="I1" t="s">
        <v>1</v>
      </c>
      <c r="J1" s="70">
        <v>46134</v>
      </c>
    </row>
    <row r="2" spans="1:11" ht="7.5" customHeight="1" thickBot="1" x14ac:dyDescent="0.35"/>
    <row r="3" spans="1:11" ht="15" thickBot="1" x14ac:dyDescent="0.35">
      <c r="A3" s="4" t="s">
        <v>2</v>
      </c>
      <c r="B3" s="5" t="s">
        <v>3</v>
      </c>
      <c r="C3" s="5" t="s">
        <v>18</v>
      </c>
      <c r="D3" s="5" t="s">
        <v>4</v>
      </c>
      <c r="E3" s="5" t="s">
        <v>19</v>
      </c>
      <c r="F3" s="5" t="s">
        <v>5</v>
      </c>
      <c r="G3" s="5" t="s">
        <v>6</v>
      </c>
      <c r="H3" s="5" t="s">
        <v>7</v>
      </c>
      <c r="I3" s="5" t="s">
        <v>8</v>
      </c>
      <c r="J3" s="6" t="s">
        <v>9</v>
      </c>
    </row>
    <row r="4" spans="1:11" ht="15.6" x14ac:dyDescent="0.3">
      <c r="A4" s="76" t="s">
        <v>10</v>
      </c>
      <c r="B4" s="64" t="s">
        <v>21</v>
      </c>
      <c r="C4" s="55" t="s">
        <v>30</v>
      </c>
      <c r="D4" s="56" t="s">
        <v>35</v>
      </c>
      <c r="E4" s="59">
        <v>100</v>
      </c>
      <c r="F4" s="62">
        <v>66.02</v>
      </c>
      <c r="G4" s="60">
        <f>200*E4/100</f>
        <v>200</v>
      </c>
      <c r="H4" s="60">
        <f>11.6*E4/100</f>
        <v>11.6</v>
      </c>
      <c r="I4" s="60">
        <f>12.1*E4/100</f>
        <v>12.1</v>
      </c>
      <c r="J4" s="60">
        <f>11.2*E4/100</f>
        <v>11.2</v>
      </c>
    </row>
    <row r="5" spans="1:11" ht="15.6" x14ac:dyDescent="0.3">
      <c r="A5" s="76"/>
      <c r="B5" s="65" t="s">
        <v>15</v>
      </c>
      <c r="C5" s="55" t="s">
        <v>31</v>
      </c>
      <c r="D5" s="57" t="s">
        <v>32</v>
      </c>
      <c r="E5" s="57">
        <v>150</v>
      </c>
      <c r="F5" s="61">
        <v>19.18</v>
      </c>
      <c r="G5" s="60">
        <f>355*E5/200</f>
        <v>266.25</v>
      </c>
      <c r="H5" s="59">
        <f>11.5*E5/200</f>
        <v>8.625</v>
      </c>
      <c r="I5" s="59">
        <f>9.1*E5/200</f>
        <v>6.8250000000000002</v>
      </c>
      <c r="J5" s="59">
        <f>45.36*E5/180</f>
        <v>37.799999999999997</v>
      </c>
    </row>
    <row r="6" spans="1:11" ht="15.6" x14ac:dyDescent="0.3">
      <c r="A6" s="76"/>
      <c r="B6" s="71" t="s">
        <v>40</v>
      </c>
      <c r="C6" s="55" t="s">
        <v>33</v>
      </c>
      <c r="D6" s="57" t="s">
        <v>34</v>
      </c>
      <c r="E6" s="57">
        <v>200</v>
      </c>
      <c r="F6" s="61">
        <v>8.7200000000000006</v>
      </c>
      <c r="G6" s="60">
        <v>54</v>
      </c>
      <c r="H6" s="59">
        <v>0.2</v>
      </c>
      <c r="I6" s="59">
        <v>0.1</v>
      </c>
      <c r="J6" s="59">
        <v>13.1</v>
      </c>
    </row>
    <row r="7" spans="1:11" ht="15.6" x14ac:dyDescent="0.3">
      <c r="A7" s="76"/>
      <c r="B7" s="65" t="s">
        <v>23</v>
      </c>
      <c r="C7" s="58" t="s">
        <v>20</v>
      </c>
      <c r="D7" s="67" t="s">
        <v>38</v>
      </c>
      <c r="E7" s="59">
        <v>38</v>
      </c>
      <c r="F7" s="54">
        <v>4.04</v>
      </c>
      <c r="G7" s="59">
        <f>E7*70.14/30</f>
        <v>88.844000000000008</v>
      </c>
      <c r="H7" s="59">
        <f>E7*2.37/30</f>
        <v>3.0020000000000002</v>
      </c>
      <c r="I7" s="59">
        <f>E7*0.3/30</f>
        <v>0.38</v>
      </c>
      <c r="J7" s="59">
        <f>E7*14.49/30</f>
        <v>18.353999999999999</v>
      </c>
    </row>
    <row r="8" spans="1:11" ht="15.6" x14ac:dyDescent="0.3">
      <c r="A8" s="76"/>
      <c r="B8" s="66" t="s">
        <v>22</v>
      </c>
      <c r="C8" s="58" t="s">
        <v>20</v>
      </c>
      <c r="D8" s="67" t="s">
        <v>39</v>
      </c>
      <c r="E8" s="59">
        <v>30</v>
      </c>
      <c r="F8" s="54">
        <v>2.95</v>
      </c>
      <c r="G8" s="59">
        <f>E8*68.97/30</f>
        <v>68.97</v>
      </c>
      <c r="H8" s="59">
        <f>E8*1.68/30</f>
        <v>1.68</v>
      </c>
      <c r="I8" s="59">
        <f>E8*0.33/30</f>
        <v>0.33</v>
      </c>
      <c r="J8" s="59">
        <f>E8*14.82/30</f>
        <v>14.82</v>
      </c>
    </row>
    <row r="9" spans="1:11" ht="31.8" thickBot="1" x14ac:dyDescent="0.35">
      <c r="A9" s="76"/>
      <c r="B9" s="21"/>
      <c r="C9" s="68">
        <v>445</v>
      </c>
      <c r="D9" s="63" t="s">
        <v>37</v>
      </c>
      <c r="E9" s="59">
        <v>30</v>
      </c>
      <c r="F9" s="54">
        <v>24.14</v>
      </c>
      <c r="G9" s="59">
        <f>E9*75/100</f>
        <v>22.5</v>
      </c>
      <c r="H9" s="59">
        <f>1.26*E9/42</f>
        <v>0.89999999999999991</v>
      </c>
      <c r="I9" s="59">
        <f>1.72*E9/42</f>
        <v>1.2285714285714286</v>
      </c>
      <c r="J9" s="59">
        <f>2.69*E9/42</f>
        <v>1.9214285714285715</v>
      </c>
    </row>
    <row r="10" spans="1:11" ht="15.6" x14ac:dyDescent="0.3">
      <c r="A10" s="76"/>
      <c r="B10" s="12"/>
      <c r="C10" s="34"/>
      <c r="D10" s="46"/>
      <c r="E10" s="38">
        <f>E4+E5+E6+E7+E8+E9</f>
        <v>548</v>
      </c>
      <c r="F10" s="38">
        <f>F4+F5+F6+F7+F8+F9-0.01</f>
        <v>125.03999999999999</v>
      </c>
      <c r="G10" s="38">
        <f t="shared" ref="G10" si="0">G4+G5+G6+G7+G8+G9</f>
        <v>700.56400000000008</v>
      </c>
      <c r="H10" s="38">
        <f>H4+H5+H6+H7+H8+H9</f>
        <v>26.006999999999998</v>
      </c>
      <c r="I10" s="38">
        <f>I4+I5+I6+I7+I8+I9+0.01</f>
        <v>20.973571428571429</v>
      </c>
      <c r="J10" s="38">
        <f>J4+J5+J6+J7+J8+J9-0.01</f>
        <v>97.185428571428574</v>
      </c>
    </row>
    <row r="11" spans="1:11" x14ac:dyDescent="0.3">
      <c r="A11" s="1" t="s">
        <v>11</v>
      </c>
      <c r="B11" s="23"/>
      <c r="C11" s="14"/>
      <c r="D11" s="15"/>
      <c r="E11" s="16"/>
      <c r="F11" s="17"/>
      <c r="G11" s="16"/>
      <c r="H11" s="16"/>
      <c r="I11" s="16"/>
      <c r="J11" s="22"/>
    </row>
    <row r="12" spans="1:11" ht="16.2" thickBot="1" x14ac:dyDescent="0.35">
      <c r="A12" s="2"/>
      <c r="B12" s="18"/>
      <c r="C12" s="18"/>
      <c r="D12" s="26"/>
      <c r="E12" s="19"/>
      <c r="F12" s="20"/>
      <c r="G12" s="19"/>
      <c r="H12" s="30"/>
      <c r="I12" s="30"/>
      <c r="J12" s="31"/>
    </row>
    <row r="13" spans="1:11" ht="15.6" x14ac:dyDescent="0.3">
      <c r="A13" s="1" t="s">
        <v>12</v>
      </c>
      <c r="B13" s="21" t="s">
        <v>13</v>
      </c>
      <c r="C13" s="25" t="s">
        <v>26</v>
      </c>
      <c r="D13" s="27" t="s">
        <v>28</v>
      </c>
      <c r="E13" s="40">
        <v>60</v>
      </c>
      <c r="F13" s="51">
        <v>8.1</v>
      </c>
      <c r="G13" s="37">
        <f>E13*128.76/60</f>
        <v>128.76</v>
      </c>
      <c r="H13" s="43">
        <f>E13*3.06/60</f>
        <v>3.06</v>
      </c>
      <c r="I13" s="43">
        <f>E13*9.36/60</f>
        <v>9.3599999999999977</v>
      </c>
      <c r="J13" s="43">
        <f>E13*8.1/60</f>
        <v>8.1</v>
      </c>
      <c r="K13" s="28"/>
    </row>
    <row r="14" spans="1:11" ht="31.2" x14ac:dyDescent="0.3">
      <c r="A14" s="1"/>
      <c r="B14" s="13" t="s">
        <v>14</v>
      </c>
      <c r="C14" s="55" t="s">
        <v>27</v>
      </c>
      <c r="D14" s="72" t="s">
        <v>42</v>
      </c>
      <c r="E14" s="39">
        <v>200</v>
      </c>
      <c r="F14" s="51">
        <v>28.68</v>
      </c>
      <c r="G14" s="36">
        <f>E14*87.2/200</f>
        <v>87.2</v>
      </c>
      <c r="H14" s="42">
        <f>E14*3.42/200</f>
        <v>3.42</v>
      </c>
      <c r="I14" s="42">
        <f>E14*4.98/200</f>
        <v>4.9800000000000004</v>
      </c>
      <c r="J14" s="42">
        <f>E14*7/200</f>
        <v>7</v>
      </c>
      <c r="K14" s="29"/>
    </row>
    <row r="15" spans="1:11" ht="15.6" x14ac:dyDescent="0.3">
      <c r="A15" s="1"/>
      <c r="B15" s="13" t="s">
        <v>21</v>
      </c>
      <c r="C15" s="69" t="s">
        <v>36</v>
      </c>
      <c r="D15" s="33" t="s">
        <v>29</v>
      </c>
      <c r="E15" s="41">
        <v>100</v>
      </c>
      <c r="F15" s="52">
        <v>71.680000000000007</v>
      </c>
      <c r="G15" s="45">
        <f>E15*140.77/100</f>
        <v>140.77000000000001</v>
      </c>
      <c r="H15" s="44">
        <f>E15*10.07/100</f>
        <v>10.07</v>
      </c>
      <c r="I15" s="44">
        <f>E15*7.08/100</f>
        <v>7.08</v>
      </c>
      <c r="J15" s="44">
        <f>E15*9.05/100+0.01</f>
        <v>9.06</v>
      </c>
      <c r="K15" s="29"/>
    </row>
    <row r="16" spans="1:11" ht="15.6" x14ac:dyDescent="0.3">
      <c r="A16" s="1"/>
      <c r="B16" s="13" t="s">
        <v>15</v>
      </c>
      <c r="C16" s="55">
        <v>44258</v>
      </c>
      <c r="D16" s="33" t="s">
        <v>25</v>
      </c>
      <c r="E16" s="53">
        <v>150</v>
      </c>
      <c r="F16" s="52">
        <v>23.04</v>
      </c>
      <c r="G16" s="53">
        <f>E16*128/150</f>
        <v>128</v>
      </c>
      <c r="H16" s="53">
        <f>E16*3.17/150</f>
        <v>3.17</v>
      </c>
      <c r="I16" s="53">
        <f>E16*3.6/150</f>
        <v>3.6</v>
      </c>
      <c r="J16" s="53">
        <f>E16*20.4/150</f>
        <v>20.399999999999999</v>
      </c>
      <c r="K16" s="29"/>
    </row>
    <row r="17" spans="1:11" ht="15.6" x14ac:dyDescent="0.3">
      <c r="A17" s="1"/>
      <c r="B17" s="13" t="s">
        <v>16</v>
      </c>
      <c r="C17" s="55" t="s">
        <v>24</v>
      </c>
      <c r="D17" s="56" t="s">
        <v>41</v>
      </c>
      <c r="E17" s="41">
        <v>200</v>
      </c>
      <c r="F17" s="52">
        <v>5.48</v>
      </c>
      <c r="G17" s="45">
        <v>111</v>
      </c>
      <c r="H17" s="44">
        <v>0</v>
      </c>
      <c r="I17" s="44">
        <v>0</v>
      </c>
      <c r="J17" s="44">
        <v>27.8</v>
      </c>
      <c r="K17" s="29"/>
    </row>
    <row r="18" spans="1:11" ht="15.6" x14ac:dyDescent="0.3">
      <c r="A18" s="1"/>
      <c r="B18" s="13" t="s">
        <v>23</v>
      </c>
      <c r="C18" s="55" t="s">
        <v>20</v>
      </c>
      <c r="D18" s="67" t="s">
        <v>38</v>
      </c>
      <c r="E18" s="53">
        <v>48</v>
      </c>
      <c r="F18" s="54">
        <v>5.1100000000000003</v>
      </c>
      <c r="G18" s="53">
        <f>E18*70.14/30</f>
        <v>112.224</v>
      </c>
      <c r="H18" s="53">
        <f>E18*2.37/30</f>
        <v>3.7920000000000003</v>
      </c>
      <c r="I18" s="53">
        <f>E18*0.3/30</f>
        <v>0.47999999999999993</v>
      </c>
      <c r="J18" s="53">
        <f>E18*14.49/30</f>
        <v>23.184000000000001</v>
      </c>
      <c r="K18" s="29"/>
    </row>
    <row r="19" spans="1:11" ht="15.6" x14ac:dyDescent="0.3">
      <c r="A19" s="1"/>
      <c r="B19" s="24" t="s">
        <v>22</v>
      </c>
      <c r="C19" s="55" t="s">
        <v>20</v>
      </c>
      <c r="D19" s="67" t="s">
        <v>39</v>
      </c>
      <c r="E19" s="53">
        <v>30</v>
      </c>
      <c r="F19" s="54">
        <v>2.95</v>
      </c>
      <c r="G19" s="53">
        <f>E19*68.97/30</f>
        <v>68.97</v>
      </c>
      <c r="H19" s="53">
        <f>E19*1.68/30</f>
        <v>1.68</v>
      </c>
      <c r="I19" s="53">
        <f>E19*0.33/30</f>
        <v>0.33</v>
      </c>
      <c r="J19" s="53">
        <f>E19*14.82/30</f>
        <v>14.82</v>
      </c>
      <c r="K19" s="29"/>
    </row>
    <row r="20" spans="1:11" ht="15.6" x14ac:dyDescent="0.3">
      <c r="A20" s="1"/>
      <c r="B20" s="24"/>
      <c r="C20" s="35"/>
      <c r="D20" s="32"/>
      <c r="E20" s="47"/>
      <c r="F20" s="48"/>
      <c r="G20" s="47"/>
      <c r="H20" s="49"/>
      <c r="I20" s="49"/>
      <c r="J20" s="49"/>
      <c r="K20" s="29"/>
    </row>
    <row r="21" spans="1:11" ht="15.6" x14ac:dyDescent="0.3">
      <c r="A21" s="1"/>
      <c r="B21" s="24"/>
      <c r="C21" s="34"/>
      <c r="D21" s="33"/>
      <c r="E21" s="50">
        <f>E13+E14+E15+E16+E17+E18+E19</f>
        <v>788</v>
      </c>
      <c r="F21" s="50">
        <f>F13+F14+F15+F16+F17+F18+F19+0.01</f>
        <v>145.04999999999998</v>
      </c>
      <c r="G21" s="50">
        <f>G13+G14+G15+G16+G17+G18+G19+0.01</f>
        <v>776.93400000000008</v>
      </c>
      <c r="H21" s="50">
        <f t="shared" ref="H21" si="1">H13+H14+H15+H16+H17+H18+H19</f>
        <v>25.192</v>
      </c>
      <c r="I21" s="50">
        <f>I13+I14+I15+I16+I17+I18+I19</f>
        <v>25.83</v>
      </c>
      <c r="J21" s="50">
        <f>J13+J14+J15+J16+J17+J18+J19</f>
        <v>110.364</v>
      </c>
    </row>
    <row r="22" spans="1:11" ht="15" thickBot="1" x14ac:dyDescent="0.35">
      <c r="A22" s="2"/>
      <c r="B22" s="3"/>
      <c r="C22" s="3"/>
      <c r="D22" s="11"/>
      <c r="E22" s="7"/>
      <c r="F22" s="10"/>
      <c r="G22" s="7"/>
      <c r="H22" s="7"/>
      <c r="I22" s="7"/>
      <c r="J22" s="8"/>
    </row>
  </sheetData>
  <mergeCells count="2">
    <mergeCell ref="B1:D1"/>
    <mergeCell ref="A4:A10"/>
  </mergeCells>
  <pageMargins left="0.25" right="0.25" top="0.75" bottom="0.75" header="0.3" footer="0.3"/>
  <pageSetup paperSize="9" orientation="landscape" r:id="rId1"/>
  <ignoredErrors>
    <ignoredError sqref="C17 C14 C4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teacher</cp:lastModifiedBy>
  <cp:lastPrinted>2021-05-18T10:32:40Z</cp:lastPrinted>
  <dcterms:created xsi:type="dcterms:W3CDTF">2015-06-05T18:19:34Z</dcterms:created>
  <dcterms:modified xsi:type="dcterms:W3CDTF">2026-04-12T15:37:04Z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-1690335751</vt:i4>
  </property>
  <property fmtid="{D5CDD505-2E9C-101B-9397-08002B2CF9AE}" pid="3" name="_NewReviewCycle">
    <vt:lpwstr/>
  </property>
  <property fmtid="{D5CDD505-2E9C-101B-9397-08002B2CF9AE}" pid="4" name="_EmailSubject">
    <vt:lpwstr>FW: меню для сайта</vt:lpwstr>
  </property>
  <property fmtid="{D5CDD505-2E9C-101B-9397-08002B2CF9AE}" pid="5" name="_AuthorEmail">
    <vt:lpwstr>director@bistokschool5.ru</vt:lpwstr>
  </property>
  <property fmtid="{D5CDD505-2E9C-101B-9397-08002B2CF9AE}" pid="6" name="_AuthorEmailDisplayName">
    <vt:lpwstr>director@bistokschool5.ru</vt:lpwstr>
  </property>
  <property fmtid="{D5CDD505-2E9C-101B-9397-08002B2CF9AE}" pid="7" name="_ReviewingToolsShownOnce">
    <vt:lpwstr/>
  </property>
</Properties>
</file>