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J16" i="1"/>
  <c r="J15" i="1"/>
  <c r="J14" i="1"/>
  <c r="I16" i="1"/>
  <c r="I15" i="1"/>
  <c r="H16" i="1"/>
  <c r="H15" i="1"/>
  <c r="H14" i="1"/>
  <c r="G16" i="1"/>
  <c r="G14" i="1"/>
  <c r="G15" i="1"/>
  <c r="J4" i="1"/>
  <c r="I4" i="1"/>
  <c r="H4" i="1"/>
  <c r="G4" i="1"/>
  <c r="F20" i="1" l="1"/>
  <c r="I14" i="1" l="1"/>
  <c r="I13" i="1"/>
  <c r="G5" i="1"/>
  <c r="H5" i="1"/>
  <c r="E10" i="1" l="1"/>
  <c r="J13" i="1" l="1"/>
  <c r="H13" i="1"/>
  <c r="G13" i="1"/>
  <c r="J19" i="1"/>
  <c r="I19" i="1"/>
  <c r="H19" i="1"/>
  <c r="G19" i="1"/>
  <c r="J18" i="1"/>
  <c r="I18" i="1"/>
  <c r="H18" i="1"/>
  <c r="G18" i="1"/>
  <c r="J8" i="1"/>
  <c r="I8" i="1"/>
  <c r="H8" i="1"/>
  <c r="G8" i="1"/>
  <c r="J7" i="1"/>
  <c r="I7" i="1"/>
  <c r="H7" i="1"/>
  <c r="G7" i="1"/>
  <c r="J5" i="1"/>
  <c r="I5" i="1"/>
  <c r="H10" i="1" l="1"/>
  <c r="G10" i="1"/>
  <c r="J10" i="1"/>
  <c r="I10" i="1"/>
  <c r="E20" i="1" l="1"/>
  <c r="G20" i="1" l="1"/>
  <c r="J20" i="1"/>
  <c r="I20" i="1"/>
  <c r="H20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<sst xmlns="http://schemas.openxmlformats.org/spreadsheetml/2006/main" count="52" uniqueCount="43">
  <si>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</si>
  <si>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</si>
  <si>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</si>
  <si>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</si>
  <si>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</si>
  <si>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</si>
  <si>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</si>
  <si>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</si>
  <si>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</si>
  <si>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</si>
  <si>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</si>
  <si>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</si>
  <si>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</si>
  <si>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</si>
  <si>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</si>
  <si>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</si>
  <si>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</si>
  <si>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</si>
  <si>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</si>
  <si>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</si>
  <si>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</si>
  <si>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</si>
  <si>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46.3</t>
  </si>
  <si>
    <t>пром</t>
  </si>
  <si>
    <t>Макароны отварные</t>
  </si>
  <si>
    <t>хлеб черн.</t>
  </si>
  <si>
    <t>хлеб бел.</t>
  </si>
  <si>
    <t>41/1</t>
  </si>
  <si>
    <t>36.1</t>
  </si>
  <si>
    <t>Какао на молоке</t>
  </si>
  <si>
    <t>Салат из картофеля с соленым огурцом, луком и растительным маслом</t>
  </si>
  <si>
    <t>Напиток "Золотой шар"</t>
  </si>
  <si>
    <t>Хлеб пшеничный витаминизированный</t>
  </si>
  <si>
    <t>37/10</t>
  </si>
  <si>
    <t>Мясо кур отварное в соусе</t>
  </si>
  <si>
    <t>44236</t>
  </si>
  <si>
    <t>Хлеб ржано-пшеничный витаминизированный</t>
  </si>
  <si>
    <t>37/2</t>
  </si>
  <si>
    <t>16/81</t>
  </si>
  <si>
    <t>39/3</t>
  </si>
  <si>
    <t>Суп с крупой, рыбной консервой, зеленью</t>
  </si>
  <si>
    <t>Биточки мясные паровые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</si>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</sst>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7" fillId="0" borderId="1" xfId="5" applyBorder="1"/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1" fontId="7" fillId="3" borderId="5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0" fontId="11" fillId="0" borderId="1" xfId="5" applyFont="1" applyFill="1" applyBorder="1" applyAlignment="1" applyProtection="1">
      <alignment vertical="top" wrapText="1"/>
      <protection locked="0"/>
    </xf>
    <xf numFmtId="0" fontId="2" fillId="0" borderId="1" xfId="5" applyFont="1" applyBorder="1"/>
    <xf numFmtId="49" fontId="7" fillId="3" borderId="1" xfId="5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11" fillId="0" borderId="1" xfId="5" applyNumberFormat="1" applyFont="1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2" fontId="8" fillId="0" borderId="5" xfId="7" applyNumberFormat="1" applyFont="1" applyFill="1" applyBorder="1" applyAlignment="1">
      <alignment horizontal="left" vertical="center"/>
    </xf>
    <xf numFmtId="2" fontId="6" fillId="0" borderId="5" xfId="7" applyNumberFormat="1" applyFont="1" applyBorder="1" applyAlignment="1">
      <alignment horizontal="left" vertical="center"/>
    </xf>
    <xf numFmtId="2" fontId="11" fillId="0" borderId="5" xfId="5" applyNumberFormat="1" applyFont="1" applyFill="1" applyBorder="1" applyAlignment="1" applyProtection="1">
      <alignment horizontal="left" vertical="center" wrapText="1"/>
      <protection locked="0"/>
    </xf>
    <xf numFmtId="0" fontId="7" fillId="0" borderId="1" xfId="5" applyFill="1" applyBorder="1"/>
    <xf numFmtId="2" fontId="10" fillId="0" borderId="5" xfId="7" applyNumberFormat="1" applyFont="1" applyFill="1" applyBorder="1" applyAlignment="1">
      <alignment horizontal="left" vertical="center"/>
    </xf>
    <xf numFmtId="0" fontId="0" fillId="0" borderId="11" xfId="0" applyBorder="1"/>
    <xf numFmtId="0" fontId="7" fillId="3" borderId="1" xfId="5" applyFill="1" applyBorder="1" applyProtection="1">
      <protection locked="0"/>
    </xf>
    <xf numFmtId="2" fontId="6" fillId="0" borderId="5" xfId="8" applyNumberFormat="1" applyFont="1" applyFill="1" applyBorder="1" applyAlignment="1">
      <alignment horizontal="left" vertical="center"/>
    </xf>
    <xf numFmtId="2" fontId="6" fillId="0" borderId="5" xfId="8" applyNumberFormat="1" applyFont="1" applyBorder="1" applyAlignment="1">
      <alignment horizontal="left" vertical="center"/>
    </xf>
    <xf numFmtId="0" fontId="0" fillId="0" borderId="12" xfId="0" applyBorder="1"/>
    <xf numFmtId="0" fontId="0" fillId="0" borderId="4" xfId="0" applyBorder="1" applyAlignment="1">
      <alignment horizontal="center" wrapText="1"/>
    </xf>
    <xf numFmtId="2" fontId="6" fillId="0" borderId="1" xfId="7" applyNumberFormat="1" applyFont="1" applyFill="1" applyBorder="1" applyAlignment="1">
      <alignment vertical="center" wrapText="1"/>
    </xf>
    <xf numFmtId="2" fontId="8" fillId="0" borderId="1" xfId="7" applyNumberFormat="1" applyFont="1" applyFill="1" applyBorder="1" applyAlignment="1">
      <alignment vertical="center" wrapText="1"/>
    </xf>
    <xf numFmtId="49" fontId="8" fillId="2" borderId="1" xfId="7" applyNumberFormat="1" applyFont="1" applyFill="1" applyBorder="1" applyAlignment="1">
      <alignment horizontal="left" vertical="center" wrapText="1"/>
    </xf>
    <xf numFmtId="0" fontId="6" fillId="5" borderId="1" xfId="1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2" fontId="11" fillId="0" borderId="1" xfId="4" applyNumberFormat="1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" fillId="0" borderId="1" xfId="5" applyFont="1" applyBorder="1"/>
    <xf numFmtId="0" fontId="0" fillId="2" borderId="2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1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/>
      <c r="C1" s="59"/>
      <c r="D1" s="60"/>
      <c r="E1" t="s">
        <v>18</v>
      </c>
      <c r="F1" s="4"/>
      <c r="I1" t="s">
        <v>1</v>
      </c>
      <c r="J1" s="33">
        <v>46281</v>
      </c>
    </row>
    <row r="2" spans="1:11" ht="7.5" customHeight="1" thickBot="1" x14ac:dyDescent="0.3"/>
    <row r="3" spans="1:11" x14ac:dyDescent="0.25">
      <c r="A3" s="35" t="s">
        <v>2</v>
      </c>
      <c r="B3" s="36" t="s">
        <v>3</v>
      </c>
      <c r="C3" s="37" t="s">
        <v>19</v>
      </c>
      <c r="D3" s="49" t="s">
        <v>4</v>
      </c>
      <c r="E3" s="36" t="s">
        <v>20</v>
      </c>
      <c r="F3" s="36" t="s">
        <v>5</v>
      </c>
      <c r="G3" s="36" t="s">
        <v>6</v>
      </c>
      <c r="H3" s="36" t="s">
        <v>7</v>
      </c>
      <c r="I3" s="36" t="s">
        <v>8</v>
      </c>
      <c r="J3" s="38" t="s">
        <v>9</v>
      </c>
    </row>
    <row r="4" spans="1:11" ht="15.75" x14ac:dyDescent="0.25">
      <c r="A4" s="61" t="s">
        <v>10</v>
      </c>
      <c r="B4" s="7" t="s">
        <v>21</v>
      </c>
      <c r="C4" s="20" t="s">
        <v>35</v>
      </c>
      <c r="D4" s="19" t="s">
        <v>34</v>
      </c>
      <c r="E4" s="22">
        <v>109</v>
      </c>
      <c r="F4" s="27">
        <v>85.61</v>
      </c>
      <c r="G4" s="27">
        <f>E4*200/100</f>
        <v>218</v>
      </c>
      <c r="H4" s="22">
        <f>E4*11.6/100</f>
        <v>12.643999999999998</v>
      </c>
      <c r="I4" s="22">
        <f>E4*12.1/100</f>
        <v>13.188999999999998</v>
      </c>
      <c r="J4" s="39">
        <f>E4*11.2/100</f>
        <v>12.208</v>
      </c>
    </row>
    <row r="5" spans="1:11" ht="15.75" x14ac:dyDescent="0.25">
      <c r="A5" s="61"/>
      <c r="B5" s="7" t="s">
        <v>16</v>
      </c>
      <c r="C5" s="20" t="s">
        <v>22</v>
      </c>
      <c r="D5" s="18" t="s">
        <v>24</v>
      </c>
      <c r="E5" s="22">
        <v>150</v>
      </c>
      <c r="F5" s="24">
        <v>9.4600000000000009</v>
      </c>
      <c r="G5" s="27">
        <f>E5*177.75/150</f>
        <v>177.75</v>
      </c>
      <c r="H5" s="22">
        <f>E5*5.33/150</f>
        <v>5.33</v>
      </c>
      <c r="I5" s="22">
        <f>E5*3/150</f>
        <v>3</v>
      </c>
      <c r="J5" s="39">
        <f>E5*32.4/150</f>
        <v>32.4</v>
      </c>
    </row>
    <row r="6" spans="1:11" ht="15.75" x14ac:dyDescent="0.25">
      <c r="A6" s="61"/>
      <c r="B6" s="7" t="s">
        <v>11</v>
      </c>
      <c r="C6" s="20" t="s">
        <v>28</v>
      </c>
      <c r="D6" s="28" t="s">
        <v>29</v>
      </c>
      <c r="E6" s="22">
        <v>200</v>
      </c>
      <c r="F6" s="27">
        <v>28.18</v>
      </c>
      <c r="G6" s="26">
        <v>135</v>
      </c>
      <c r="H6" s="23">
        <v>3.6</v>
      </c>
      <c r="I6" s="23">
        <v>3.3</v>
      </c>
      <c r="J6" s="40">
        <v>22.8</v>
      </c>
    </row>
    <row r="7" spans="1:11" ht="15.75" x14ac:dyDescent="0.25">
      <c r="A7" s="61"/>
      <c r="B7" s="30" t="s">
        <v>26</v>
      </c>
      <c r="C7" s="20" t="s">
        <v>23</v>
      </c>
      <c r="D7" s="28" t="s">
        <v>32</v>
      </c>
      <c r="E7" s="22">
        <v>34</v>
      </c>
      <c r="F7" s="27">
        <v>3.6</v>
      </c>
      <c r="G7" s="26">
        <f>E7*70.14/30</f>
        <v>79.492000000000004</v>
      </c>
      <c r="H7" s="23">
        <f>E7*2.37/30</f>
        <v>2.6859999999999999</v>
      </c>
      <c r="I7" s="23">
        <f>E7*0.3/30</f>
        <v>0.33999999999999997</v>
      </c>
      <c r="J7" s="40">
        <f>E7*14.49/30</f>
        <v>16.422000000000001</v>
      </c>
    </row>
    <row r="8" spans="1:11" ht="31.5" x14ac:dyDescent="0.25">
      <c r="A8" s="61"/>
      <c r="B8" s="7" t="s">
        <v>25</v>
      </c>
      <c r="C8" s="20" t="s">
        <v>23</v>
      </c>
      <c r="D8" s="50" t="s">
        <v>36</v>
      </c>
      <c r="E8" s="22">
        <v>30</v>
      </c>
      <c r="F8" s="26">
        <v>3.19</v>
      </c>
      <c r="G8" s="26">
        <f>E8*68.97/30</f>
        <v>68.97</v>
      </c>
      <c r="H8" s="23">
        <f>E8*1.68/30</f>
        <v>1.68</v>
      </c>
      <c r="I8" s="23">
        <f>E8*0.33/30</f>
        <v>0.33</v>
      </c>
      <c r="J8" s="40">
        <f>E8*14.82/30</f>
        <v>14.82</v>
      </c>
    </row>
    <row r="9" spans="1:11" ht="15.75" x14ac:dyDescent="0.25">
      <c r="A9" s="61"/>
      <c r="B9" s="57"/>
      <c r="C9" s="20"/>
      <c r="D9" s="29"/>
      <c r="E9" s="22"/>
      <c r="F9" s="26"/>
      <c r="G9" s="26"/>
      <c r="H9" s="34"/>
      <c r="I9" s="34"/>
      <c r="J9" s="41"/>
    </row>
    <row r="10" spans="1:11" ht="15.75" x14ac:dyDescent="0.25">
      <c r="A10" s="61"/>
      <c r="B10" s="42"/>
      <c r="C10" s="17"/>
      <c r="D10" s="51"/>
      <c r="E10" s="21">
        <f>E4+E5+E6+E7+E8+E9</f>
        <v>523</v>
      </c>
      <c r="F10" s="21">
        <f>F4+F5+F6+F7+F8+F9+0.01</f>
        <v>130.04999999999998</v>
      </c>
      <c r="G10" s="21">
        <f t="shared" ref="G10:J10" si="0">G4+G5+G6+G7+G8+G9</f>
        <v>679.21199999999999</v>
      </c>
      <c r="H10" s="21">
        <f>H4+H5+H6+H7+H8+H9</f>
        <v>25.939999999999998</v>
      </c>
      <c r="I10" s="21">
        <f t="shared" si="0"/>
        <v>20.158999999999999</v>
      </c>
      <c r="J10" s="43">
        <f t="shared" si="0"/>
        <v>98.65</v>
      </c>
    </row>
    <row r="11" spans="1:11" x14ac:dyDescent="0.25">
      <c r="A11" s="44" t="s">
        <v>12</v>
      </c>
      <c r="B11" s="12"/>
      <c r="C11" s="31"/>
      <c r="D11" s="8"/>
      <c r="E11" s="9"/>
      <c r="F11" s="10"/>
      <c r="G11" s="9"/>
      <c r="H11" s="9"/>
      <c r="I11" s="9"/>
      <c r="J11" s="11"/>
    </row>
    <row r="12" spans="1:11" ht="15.75" x14ac:dyDescent="0.25">
      <c r="A12" s="44"/>
      <c r="B12" s="45"/>
      <c r="C12" s="31"/>
      <c r="D12" s="52"/>
      <c r="E12" s="9"/>
      <c r="F12" s="10"/>
      <c r="G12" s="9"/>
      <c r="H12" s="9"/>
      <c r="I12" s="9"/>
      <c r="J12" s="11"/>
    </row>
    <row r="13" spans="1:11" ht="31.5" x14ac:dyDescent="0.25">
      <c r="A13" s="44" t="s">
        <v>13</v>
      </c>
      <c r="B13" s="7" t="s">
        <v>14</v>
      </c>
      <c r="C13" s="20" t="s">
        <v>27</v>
      </c>
      <c r="D13" s="28" t="s">
        <v>30</v>
      </c>
      <c r="E13" s="27">
        <v>70</v>
      </c>
      <c r="F13" s="26">
        <v>13.48</v>
      </c>
      <c r="G13" s="27">
        <f>E13*183.84/60</f>
        <v>214.48000000000002</v>
      </c>
      <c r="H13" s="27">
        <f>E13*3.24/60</f>
        <v>3.7800000000000002</v>
      </c>
      <c r="I13" s="27">
        <f>E13*7.74/60</f>
        <v>9.0300000000000011</v>
      </c>
      <c r="J13" s="46">
        <f>E13*25.26/60</f>
        <v>29.470000000000002</v>
      </c>
      <c r="K13" s="14"/>
    </row>
    <row r="14" spans="1:11" ht="31.5" x14ac:dyDescent="0.25">
      <c r="A14" s="44"/>
      <c r="B14" s="7" t="s">
        <v>15</v>
      </c>
      <c r="C14" s="20" t="s">
        <v>37</v>
      </c>
      <c r="D14" s="54" t="s">
        <v>40</v>
      </c>
      <c r="E14" s="27">
        <v>200</v>
      </c>
      <c r="F14" s="26">
        <v>21.54</v>
      </c>
      <c r="G14" s="27">
        <f>E14*106.4/200</f>
        <v>106.4</v>
      </c>
      <c r="H14" s="27">
        <f>E14*8.06/200</f>
        <v>8.06</v>
      </c>
      <c r="I14" s="27">
        <f>E14*3.84/200</f>
        <v>3.84</v>
      </c>
      <c r="J14" s="46">
        <f>E14*10.48/200</f>
        <v>10.48</v>
      </c>
      <c r="K14" s="15"/>
    </row>
    <row r="15" spans="1:11" ht="15.75" x14ac:dyDescent="0.25">
      <c r="A15" s="44"/>
      <c r="B15" s="7" t="s">
        <v>21</v>
      </c>
      <c r="C15" s="20" t="s">
        <v>38</v>
      </c>
      <c r="D15" s="55" t="s">
        <v>41</v>
      </c>
      <c r="E15" s="27">
        <v>100</v>
      </c>
      <c r="F15" s="26">
        <v>79.33</v>
      </c>
      <c r="G15" s="26">
        <f>E15*194/100</f>
        <v>194</v>
      </c>
      <c r="H15" s="26">
        <f>E15*13/100</f>
        <v>13</v>
      </c>
      <c r="I15" s="26">
        <f>E15*12.9/100</f>
        <v>12.9</v>
      </c>
      <c r="J15" s="47">
        <f>E15*6.4/100</f>
        <v>6.4</v>
      </c>
      <c r="K15" s="15"/>
    </row>
    <row r="16" spans="1:11" ht="15.75" x14ac:dyDescent="0.25">
      <c r="A16" s="44"/>
      <c r="B16" s="7" t="s">
        <v>16</v>
      </c>
      <c r="C16" s="20" t="s">
        <v>39</v>
      </c>
      <c r="D16" s="56" t="s">
        <v>42</v>
      </c>
      <c r="E16" s="25">
        <v>170</v>
      </c>
      <c r="F16" s="26">
        <v>13.36</v>
      </c>
      <c r="G16" s="27">
        <f>E16*242/200</f>
        <v>205.7</v>
      </c>
      <c r="H16" s="27">
        <f>E16*8.84/200</f>
        <v>7.5139999999999993</v>
      </c>
      <c r="I16" s="27">
        <f>E16*5.92/200</f>
        <v>5.032</v>
      </c>
      <c r="J16" s="46">
        <f>E16*38.4/200</f>
        <v>32.64</v>
      </c>
      <c r="K16" s="15"/>
    </row>
    <row r="17" spans="1:11" ht="15.75" x14ac:dyDescent="0.25">
      <c r="A17" s="44"/>
      <c r="B17" s="7" t="s">
        <v>17</v>
      </c>
      <c r="C17" s="20" t="s">
        <v>33</v>
      </c>
      <c r="D17" s="53" t="s">
        <v>31</v>
      </c>
      <c r="E17" s="27">
        <v>200</v>
      </c>
      <c r="F17" s="26">
        <v>12.61</v>
      </c>
      <c r="G17" s="27">
        <v>48</v>
      </c>
      <c r="H17" s="27">
        <v>0</v>
      </c>
      <c r="I17" s="27">
        <v>0</v>
      </c>
      <c r="J17" s="46">
        <v>12</v>
      </c>
      <c r="K17" s="15"/>
    </row>
    <row r="18" spans="1:11" ht="15.75" x14ac:dyDescent="0.25">
      <c r="A18" s="44"/>
      <c r="B18" s="7" t="s">
        <v>26</v>
      </c>
      <c r="C18" s="20" t="s">
        <v>23</v>
      </c>
      <c r="D18" s="28" t="s">
        <v>32</v>
      </c>
      <c r="E18" s="22">
        <v>50</v>
      </c>
      <c r="F18" s="27">
        <v>5.32</v>
      </c>
      <c r="G18" s="26">
        <f>E18*70.14/30</f>
        <v>116.9</v>
      </c>
      <c r="H18" s="23">
        <f>E18*2.37/30</f>
        <v>3.95</v>
      </c>
      <c r="I18" s="23">
        <f>E18*0.3/30</f>
        <v>0.5</v>
      </c>
      <c r="J18" s="40">
        <f>E18*14.49/30</f>
        <v>24.15</v>
      </c>
      <c r="K18" s="15"/>
    </row>
    <row r="19" spans="1:11" ht="31.5" x14ac:dyDescent="0.25">
      <c r="A19" s="44"/>
      <c r="B19" s="13" t="s">
        <v>25</v>
      </c>
      <c r="C19" s="20" t="s">
        <v>23</v>
      </c>
      <c r="D19" s="50" t="s">
        <v>36</v>
      </c>
      <c r="E19" s="22">
        <v>49</v>
      </c>
      <c r="F19" s="26">
        <v>5.21</v>
      </c>
      <c r="G19" s="26">
        <f>E19*68.97/30</f>
        <v>112.651</v>
      </c>
      <c r="H19" s="23">
        <f>E19*1.68/30</f>
        <v>2.7439999999999998</v>
      </c>
      <c r="I19" s="23">
        <f>E19*0.33/30</f>
        <v>0.53900000000000003</v>
      </c>
      <c r="J19" s="40">
        <f>E19*14.82/30</f>
        <v>24.206000000000003</v>
      </c>
      <c r="K19" s="15"/>
    </row>
    <row r="20" spans="1:11" ht="15.75" x14ac:dyDescent="0.25">
      <c r="A20" s="44"/>
      <c r="B20" s="13"/>
      <c r="C20" s="17"/>
      <c r="D20" s="16"/>
      <c r="E20" s="21">
        <f>E13+E14+E15+E16+E17+E18+E19</f>
        <v>839</v>
      </c>
      <c r="F20" s="21">
        <f>F13+F14+F15+F16+F17+F18+F19</f>
        <v>150.85</v>
      </c>
      <c r="G20" s="21">
        <f t="shared" ref="G20:J20" si="1">G13+G14+G15+G16+G17+G18+G19</f>
        <v>998.13099999999986</v>
      </c>
      <c r="H20" s="21">
        <f t="shared" si="1"/>
        <v>39.048000000000002</v>
      </c>
      <c r="I20" s="21">
        <f t="shared" si="1"/>
        <v>31.841000000000005</v>
      </c>
      <c r="J20" s="43">
        <f t="shared" si="1"/>
        <v>139.346</v>
      </c>
    </row>
    <row r="21" spans="1:11" ht="15.75" thickBot="1" x14ac:dyDescent="0.3">
      <c r="A21" s="48"/>
      <c r="B21" s="1"/>
      <c r="C21" s="32"/>
      <c r="D21" s="6"/>
      <c r="E21" s="2"/>
      <c r="F21" s="5"/>
      <c r="G21" s="2"/>
      <c r="H21" s="2"/>
      <c r="I21" s="2"/>
      <c r="J21" s="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G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2026-09-11T02:50:20Z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