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МЕНЮ ДЛЯ САЙТА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J13" i="1"/>
  <c r="I13" i="1" l="1"/>
  <c r="H13" i="1"/>
  <c r="G13" i="1" l="1"/>
  <c r="F18" i="1"/>
  <c r="E18" i="1"/>
  <c r="J14" i="1"/>
  <c r="I14" i="1"/>
  <c r="H14" i="1"/>
  <c r="G14" i="1"/>
  <c r="J6" i="1" l="1"/>
  <c r="I6" i="1"/>
  <c r="H6" i="1"/>
  <c r="G6" i="1"/>
  <c r="J4" i="1"/>
  <c r="I4" i="1"/>
  <c r="H4" i="1"/>
  <c r="G4" i="1"/>
  <c r="G12" i="1" l="1"/>
  <c r="J12" i="1"/>
  <c r="I12" i="1"/>
  <c r="H12" i="1"/>
  <c r="I17" i="1" l="1"/>
  <c r="E9" i="1" l="1"/>
  <c r="J17" i="1" l="1"/>
  <c r="H17" i="1"/>
  <c r="G17" i="1"/>
  <c r="J7" i="1"/>
  <c r="J9" i="1" s="1"/>
  <c r="G7" i="1"/>
  <c r="G9" i="1" s="1"/>
  <c r="H7" i="1"/>
  <c r="H9" i="1" s="1"/>
  <c r="I7" i="1"/>
  <c r="I9" i="1" s="1"/>
  <c r="J16" i="1" l="1"/>
  <c r="J18" i="1" s="1"/>
  <c r="I16" i="1"/>
  <c r="I18" i="1" s="1"/>
  <c r="H16" i="1"/>
  <c r="H18" i="1" s="1"/>
  <c r="G16" i="1"/>
  <c r="G18" i="1" s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<sst xmlns="http://schemas.openxmlformats.org/spreadsheetml/2006/main" count="47" uniqueCount="41">
  <si>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</si>
  <si>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</si>
  <si>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</si>
  <si>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</si>
  <si>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</si>
  <si>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</si>
  <si>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</si>
  <si>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</si>
  <si>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</si>
  <si>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</si>
  <si>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</si>
  <si>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</si>
  <si>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</si>
  <si>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</si>
  <si>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</si>
  <si>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</si>
  <si>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</si>
  <si>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</si>
  <si>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</si>
  <si>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</si>
  <si>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</si>
  <si>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</si>
  <si>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</si>
  <si>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хлеб черн.</t>
  </si>
  <si>
    <t>хлеб бел.</t>
  </si>
  <si>
    <t>2 блюдо</t>
  </si>
  <si>
    <t>17/1</t>
  </si>
  <si>
    <t>44257</t>
  </si>
  <si>
    <t>Салат из моркови с яблоками и растительным маслом</t>
  </si>
  <si>
    <t>Борщ из капусты с картофелем, сметаной, мясом и зеленью</t>
  </si>
  <si>
    <t>Хлеб пшеничный витаминизированный</t>
  </si>
  <si>
    <t>44263</t>
  </si>
  <si>
    <t>Мясо тушеное с овощами</t>
  </si>
  <si>
    <t>32/10</t>
  </si>
  <si>
    <t>Кофейный напиток на молоке</t>
  </si>
  <si>
    <t>Плов</t>
  </si>
  <si>
    <t>44294</t>
  </si>
  <si>
    <t>44265</t>
  </si>
  <si>
    <t>Напиток фруктовый</t>
  </si>
  <si>
    <t>Хлеб ржано-пшеничный витаминизированный</t>
  </si>
  <si>
    <t>18.09.2026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</si>
</sst>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  <xf numFmtId="0" fontId="7" fillId="0" borderId="0"/>
    <xf numFmtId="0" fontId="2" fillId="0" borderId="0"/>
  </cellStyleXfs>
  <cellXfs count="53">
    <xf numFmtId="0" fontId="0" fillId="0" borderId="0" xfId="0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5" fillId="0" borderId="1" xfId="5" applyBorder="1"/>
    <xf numFmtId="0" fontId="5" fillId="3" borderId="1" xfId="5" applyFill="1" applyBorder="1" applyProtection="1">
      <protection locked="0"/>
    </xf>
    <xf numFmtId="0" fontId="5" fillId="3" borderId="1" xfId="5" applyFill="1" applyBorder="1" applyAlignment="1" applyProtection="1">
      <alignment wrapText="1"/>
      <protection locked="0"/>
    </xf>
    <xf numFmtId="1" fontId="5" fillId="3" borderId="1" xfId="5" applyNumberFormat="1" applyFill="1" applyBorder="1" applyProtection="1">
      <protection locked="0"/>
    </xf>
    <xf numFmtId="2" fontId="5" fillId="3" borderId="1" xfId="5" applyNumberFormat="1" applyFill="1" applyBorder="1" applyProtection="1">
      <protection locked="0"/>
    </xf>
    <xf numFmtId="1" fontId="5" fillId="3" borderId="3" xfId="5" applyNumberFormat="1" applyFill="1" applyBorder="1" applyProtection="1">
      <protection locked="0"/>
    </xf>
    <xf numFmtId="2" fontId="6" fillId="0" borderId="1" xfId="7" applyNumberFormat="1" applyFont="1" applyFill="1" applyBorder="1" applyAlignment="1">
      <alignment horizontal="left" vertical="center" wrapText="1"/>
    </xf>
    <xf numFmtId="0" fontId="5" fillId="2" borderId="1" xfId="5" applyFill="1" applyBorder="1" applyProtection="1">
      <protection locked="0"/>
    </xf>
    <xf numFmtId="0" fontId="6" fillId="0" borderId="1" xfId="7" applyFont="1" applyFill="1" applyBorder="1" applyAlignment="1">
      <alignment horizontal="left" vertical="center" wrapText="1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4" fillId="0" borderId="1" xfId="8" applyNumberFormat="1" applyFont="1" applyFill="1" applyBorder="1" applyAlignment="1">
      <alignment horizontal="left" vertical="center"/>
    </xf>
    <xf numFmtId="49" fontId="4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2" fontId="4" fillId="0" borderId="1" xfId="7" applyNumberFormat="1" applyFont="1" applyFill="1" applyBorder="1" applyAlignment="1">
      <alignment vertical="center" wrapText="1"/>
    </xf>
    <xf numFmtId="2" fontId="4" fillId="0" borderId="1" xfId="7" applyNumberFormat="1" applyFont="1" applyFill="1" applyBorder="1" applyAlignment="1">
      <alignment horizontal="left" vertical="center" wrapText="1"/>
    </xf>
    <xf numFmtId="0" fontId="0" fillId="0" borderId="6" xfId="0" applyBorder="1"/>
    <xf numFmtId="0" fontId="0" fillId="0" borderId="2" xfId="0" applyBorder="1"/>
    <xf numFmtId="49" fontId="0" fillId="2" borderId="2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2" fontId="6" fillId="0" borderId="3" xfId="7" applyNumberFormat="1" applyFont="1" applyFill="1" applyBorder="1" applyAlignment="1">
      <alignment horizontal="left" vertical="center"/>
    </xf>
    <xf numFmtId="0" fontId="5" fillId="0" borderId="1" xfId="5" applyFill="1" applyBorder="1" applyProtection="1">
      <protection locked="0"/>
    </xf>
    <xf numFmtId="0" fontId="5" fillId="0" borderId="1" xfId="5" applyFill="1" applyBorder="1"/>
    <xf numFmtId="2" fontId="9" fillId="0" borderId="3" xfId="7" applyNumberFormat="1" applyFont="1" applyFill="1" applyBorder="1" applyAlignment="1">
      <alignment horizontal="left" vertical="center"/>
    </xf>
    <xf numFmtId="2" fontId="4" fillId="0" borderId="3" xfId="7" applyNumberFormat="1" applyFont="1" applyFill="1" applyBorder="1" applyAlignment="1">
      <alignment horizontal="left" vertical="center"/>
    </xf>
    <xf numFmtId="0" fontId="0" fillId="0" borderId="9" xfId="0" applyBorder="1"/>
    <xf numFmtId="49" fontId="0" fillId="2" borderId="7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2" fontId="6" fillId="0" borderId="1" xfId="7" applyNumberFormat="1" applyFont="1" applyFill="1" applyBorder="1" applyAlignment="1">
      <alignment vertical="center" wrapText="1"/>
    </xf>
    <xf numFmtId="0" fontId="4" fillId="0" borderId="1" xfId="7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8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0" t="s">
        <v>0</v>
      </c>
      <c r="B1" s="50"/>
      <c r="C1" s="50"/>
      <c r="D1" s="51"/>
      <c r="E1" s="31" t="s">
        <v>18</v>
      </c>
      <c r="F1" s="32"/>
      <c r="G1" s="31"/>
      <c r="H1" s="31"/>
      <c r="I1" s="31" t="s">
        <v>1</v>
      </c>
      <c r="J1" s="45" t="s">
        <v>40</v>
      </c>
    </row>
    <row r="2" spans="1:10" ht="7.5" customHeight="1" x14ac:dyDescent="0.25">
      <c r="A2" s="33"/>
      <c r="B2" s="34"/>
      <c r="C2" s="34"/>
      <c r="D2" s="46"/>
      <c r="E2" s="34"/>
      <c r="F2" s="34"/>
      <c r="G2" s="34"/>
      <c r="H2" s="34"/>
      <c r="I2" s="34"/>
      <c r="J2" s="35"/>
    </row>
    <row r="3" spans="1:10" x14ac:dyDescent="0.25">
      <c r="A3" s="36" t="s">
        <v>2</v>
      </c>
      <c r="B3" s="37" t="s">
        <v>3</v>
      </c>
      <c r="C3" s="37" t="s">
        <v>19</v>
      </c>
      <c r="D3" s="47" t="s">
        <v>4</v>
      </c>
      <c r="E3" s="37" t="s">
        <v>20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15.75" x14ac:dyDescent="0.25">
      <c r="A4" s="52" t="s">
        <v>10</v>
      </c>
      <c r="B4" s="6" t="s">
        <v>11</v>
      </c>
      <c r="C4" s="26" t="s">
        <v>31</v>
      </c>
      <c r="D4" s="29" t="s">
        <v>32</v>
      </c>
      <c r="E4" s="20">
        <v>229</v>
      </c>
      <c r="F4" s="19">
        <v>96.68</v>
      </c>
      <c r="G4" s="19">
        <f>E4*283.3/200</f>
        <v>324.37850000000003</v>
      </c>
      <c r="H4" s="19">
        <f>E4*15.7/200</f>
        <v>17.976499999999998</v>
      </c>
      <c r="I4" s="19">
        <f>E4*15.7/200</f>
        <v>17.976499999999998</v>
      </c>
      <c r="J4" s="43">
        <f>E4*19.8/200</f>
        <v>22.670999999999999</v>
      </c>
    </row>
    <row r="5" spans="1:10" ht="15.75" x14ac:dyDescent="0.25">
      <c r="A5" s="52"/>
      <c r="B5" s="6" t="s">
        <v>12</v>
      </c>
      <c r="C5" s="26" t="s">
        <v>33</v>
      </c>
      <c r="D5" s="28" t="s">
        <v>34</v>
      </c>
      <c r="E5" s="23">
        <v>200</v>
      </c>
      <c r="F5" s="21">
        <v>22.53</v>
      </c>
      <c r="G5" s="23">
        <v>99</v>
      </c>
      <c r="H5" s="23">
        <v>3.1</v>
      </c>
      <c r="I5" s="23">
        <v>3.2</v>
      </c>
      <c r="J5" s="39">
        <v>14.4</v>
      </c>
    </row>
    <row r="6" spans="1:10" ht="15.75" x14ac:dyDescent="0.25">
      <c r="A6" s="52"/>
      <c r="B6" s="27" t="s">
        <v>24</v>
      </c>
      <c r="C6" s="18" t="s">
        <v>21</v>
      </c>
      <c r="D6" s="28" t="s">
        <v>30</v>
      </c>
      <c r="E6" s="23">
        <v>50</v>
      </c>
      <c r="F6" s="25">
        <v>5.32</v>
      </c>
      <c r="G6" s="23">
        <f>E6*116.9/50</f>
        <v>116.9</v>
      </c>
      <c r="H6" s="23">
        <f>E6*3.95/50</f>
        <v>3.95</v>
      </c>
      <c r="I6" s="23">
        <f>E6*0.5/50</f>
        <v>0.5</v>
      </c>
      <c r="J6" s="39">
        <f>E6*24.15/50</f>
        <v>24.15</v>
      </c>
    </row>
    <row r="7" spans="1:10" ht="31.5" x14ac:dyDescent="0.25">
      <c r="A7" s="52"/>
      <c r="B7" s="40" t="s">
        <v>23</v>
      </c>
      <c r="C7" s="18" t="s">
        <v>22</v>
      </c>
      <c r="D7" s="28" t="s">
        <v>39</v>
      </c>
      <c r="E7" s="23">
        <v>52</v>
      </c>
      <c r="F7" s="23">
        <v>5.53</v>
      </c>
      <c r="G7" s="23">
        <f>E7*68.97/30</f>
        <v>119.548</v>
      </c>
      <c r="H7" s="23">
        <f>E7*1.68/30</f>
        <v>2.9119999999999999</v>
      </c>
      <c r="I7" s="23">
        <f>E7*0.33/30</f>
        <v>0.57199999999999995</v>
      </c>
      <c r="J7" s="39">
        <f>E7*14.82/30</f>
        <v>25.687999999999999</v>
      </c>
    </row>
    <row r="8" spans="1:10" ht="15.75" x14ac:dyDescent="0.25">
      <c r="A8" s="52"/>
      <c r="B8" s="40"/>
      <c r="C8" s="18"/>
      <c r="D8" s="48"/>
      <c r="E8" s="23"/>
      <c r="F8" s="23"/>
      <c r="G8" s="23"/>
      <c r="H8" s="23"/>
      <c r="I8" s="23"/>
      <c r="J8" s="39"/>
    </row>
    <row r="9" spans="1:10" ht="15.75" x14ac:dyDescent="0.25">
      <c r="A9" s="52"/>
      <c r="B9" s="41"/>
      <c r="C9" s="18"/>
      <c r="D9" s="48"/>
      <c r="E9" s="22">
        <f>E4+E5+E6+E7+E8</f>
        <v>531</v>
      </c>
      <c r="F9" s="22">
        <f>F4+F5+F6+F7+F8-0.01</f>
        <v>130.05000000000001</v>
      </c>
      <c r="G9" s="22">
        <f t="shared" ref="G9:J9" si="0">G4+G5+G6+G7+G8</f>
        <v>659.82650000000001</v>
      </c>
      <c r="H9" s="22">
        <f t="shared" si="0"/>
        <v>27.938499999999998</v>
      </c>
      <c r="I9" s="22">
        <f t="shared" si="0"/>
        <v>22.248499999999996</v>
      </c>
      <c r="J9" s="42">
        <f t="shared" si="0"/>
        <v>86.908999999999992</v>
      </c>
    </row>
    <row r="10" spans="1:10" x14ac:dyDescent="0.25">
      <c r="A10" s="33" t="s">
        <v>13</v>
      </c>
      <c r="B10" s="13"/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33"/>
      <c r="B11" s="7"/>
      <c r="C11" s="7"/>
      <c r="D11" s="8"/>
      <c r="E11" s="9"/>
      <c r="F11" s="10"/>
      <c r="G11" s="9"/>
      <c r="H11" s="9"/>
      <c r="I11" s="9"/>
      <c r="J11" s="11"/>
    </row>
    <row r="12" spans="1:10" ht="31.5" x14ac:dyDescent="0.25">
      <c r="A12" s="33" t="s">
        <v>14</v>
      </c>
      <c r="B12" s="6" t="s">
        <v>15</v>
      </c>
      <c r="C12" s="17" t="s">
        <v>26</v>
      </c>
      <c r="D12" s="12" t="s">
        <v>28</v>
      </c>
      <c r="E12" s="23">
        <v>60</v>
      </c>
      <c r="F12" s="25">
        <v>10.57</v>
      </c>
      <c r="G12" s="19">
        <f>E12*86.76/60</f>
        <v>86.76</v>
      </c>
      <c r="H12" s="19">
        <f>E12*0.9/60</f>
        <v>0.9</v>
      </c>
      <c r="I12" s="19">
        <f>E12*5.4/60</f>
        <v>5.4</v>
      </c>
      <c r="J12" s="43">
        <f>E12*11.34/60</f>
        <v>11.34</v>
      </c>
    </row>
    <row r="13" spans="1:10" ht="31.5" x14ac:dyDescent="0.25">
      <c r="A13" s="33"/>
      <c r="B13" s="6" t="s">
        <v>16</v>
      </c>
      <c r="C13" s="17" t="s">
        <v>27</v>
      </c>
      <c r="D13" s="14" t="s">
        <v>29</v>
      </c>
      <c r="E13" s="23">
        <v>200</v>
      </c>
      <c r="F13" s="25">
        <v>29.09</v>
      </c>
      <c r="G13" s="19">
        <f>E13*124.26/200</f>
        <v>124.26</v>
      </c>
      <c r="H13" s="19">
        <f>E13*3.42/200</f>
        <v>3.42</v>
      </c>
      <c r="I13" s="19">
        <f>E13*5.86/200</f>
        <v>5.86</v>
      </c>
      <c r="J13" s="43">
        <f>E13*16.03/200</f>
        <v>16.03</v>
      </c>
    </row>
    <row r="14" spans="1:10" ht="15.75" x14ac:dyDescent="0.25">
      <c r="A14" s="33"/>
      <c r="B14" s="6" t="s">
        <v>25</v>
      </c>
      <c r="C14" s="26" t="s">
        <v>36</v>
      </c>
      <c r="D14" s="29" t="s">
        <v>35</v>
      </c>
      <c r="E14" s="23">
        <v>240</v>
      </c>
      <c r="F14" s="25">
        <v>78.28</v>
      </c>
      <c r="G14" s="23">
        <f>E14*345.76/200</f>
        <v>414.91199999999998</v>
      </c>
      <c r="H14" s="23">
        <f>E14*18.5/250</f>
        <v>17.760000000000002</v>
      </c>
      <c r="I14" s="23">
        <f>E14*20.64/250</f>
        <v>19.814400000000003</v>
      </c>
      <c r="J14" s="39">
        <f>E14*43.19/250</f>
        <v>41.462399999999995</v>
      </c>
    </row>
    <row r="15" spans="1:10" ht="15.75" x14ac:dyDescent="0.25">
      <c r="A15" s="33"/>
      <c r="B15" s="6" t="s">
        <v>17</v>
      </c>
      <c r="C15" s="26" t="s">
        <v>37</v>
      </c>
      <c r="D15" s="49" t="s">
        <v>38</v>
      </c>
      <c r="E15" s="23">
        <v>200</v>
      </c>
      <c r="F15" s="25">
        <v>22.4</v>
      </c>
      <c r="G15" s="23">
        <v>84</v>
      </c>
      <c r="H15" s="23">
        <v>1</v>
      </c>
      <c r="I15" s="23">
        <v>0.1</v>
      </c>
      <c r="J15" s="39">
        <v>19.8</v>
      </c>
    </row>
    <row r="16" spans="1:10" ht="15.75" x14ac:dyDescent="0.25">
      <c r="A16" s="33"/>
      <c r="B16" s="6" t="s">
        <v>24</v>
      </c>
      <c r="C16" s="18" t="s">
        <v>21</v>
      </c>
      <c r="D16" s="28" t="s">
        <v>30</v>
      </c>
      <c r="E16" s="23">
        <v>50</v>
      </c>
      <c r="F16" s="25">
        <v>5.32</v>
      </c>
      <c r="G16" s="23">
        <f>E16*116.9/50</f>
        <v>116.9</v>
      </c>
      <c r="H16" s="23">
        <f>E16*3.95/50</f>
        <v>3.95</v>
      </c>
      <c r="I16" s="23">
        <f>E16*0.5/50</f>
        <v>0.5</v>
      </c>
      <c r="J16" s="39">
        <f>E16*24.15/50</f>
        <v>24.15</v>
      </c>
    </row>
    <row r="17" spans="1:10" ht="31.5" x14ac:dyDescent="0.25">
      <c r="A17" s="33"/>
      <c r="B17" s="6" t="s">
        <v>23</v>
      </c>
      <c r="C17" s="18" t="s">
        <v>22</v>
      </c>
      <c r="D17" s="28" t="s">
        <v>39</v>
      </c>
      <c r="E17" s="23">
        <v>49</v>
      </c>
      <c r="F17" s="25">
        <v>5.19</v>
      </c>
      <c r="G17" s="23">
        <f>E17*68.97/30</f>
        <v>112.651</v>
      </c>
      <c r="H17" s="23">
        <f>E17*1.68/30</f>
        <v>2.7439999999999998</v>
      </c>
      <c r="I17" s="23">
        <f>E17*0.33/30</f>
        <v>0.53900000000000003</v>
      </c>
      <c r="J17" s="39">
        <f>E17*14.82/30</f>
        <v>24.206000000000003</v>
      </c>
    </row>
    <row r="18" spans="1:10" ht="15.75" x14ac:dyDescent="0.25">
      <c r="A18" s="33"/>
      <c r="B18" s="15"/>
      <c r="C18" s="15"/>
      <c r="D18" s="16"/>
      <c r="E18" s="24">
        <f>SUM(E12:E17)</f>
        <v>799</v>
      </c>
      <c r="F18" s="24">
        <f t="shared" ref="F18:J18" si="1">SUM(F12:F17)</f>
        <v>150.85</v>
      </c>
      <c r="G18" s="24">
        <f t="shared" si="1"/>
        <v>939.48299999999995</v>
      </c>
      <c r="H18" s="24">
        <f t="shared" si="1"/>
        <v>29.774000000000001</v>
      </c>
      <c r="I18" s="24">
        <f t="shared" si="1"/>
        <v>32.213400000000007</v>
      </c>
      <c r="J18" s="24">
        <f t="shared" si="1"/>
        <v>136.98840000000001</v>
      </c>
    </row>
    <row r="19" spans="1:10" ht="15.75" thickBot="1" x14ac:dyDescent="0.3">
      <c r="A19" s="44"/>
      <c r="B19" s="1"/>
      <c r="C19" s="1"/>
      <c r="D19" s="5"/>
      <c r="E19" s="2"/>
      <c r="F19" s="4"/>
      <c r="G19" s="2"/>
      <c r="H19" s="2"/>
      <c r="I19" s="2"/>
      <c r="J19" s="3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2026-09-11T03:08:21Z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