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H10" i="1"/>
  <c r="J5" i="1"/>
  <c r="I5" i="1"/>
  <c r="H5" i="1"/>
  <c r="G5" i="1"/>
  <c r="J4" i="1"/>
  <c r="I4" i="1"/>
  <c r="H4" i="1"/>
  <c r="G4" i="1"/>
  <c r="I8" i="1" l="1"/>
  <c r="J15" i="1"/>
  <c r="I15" i="1"/>
  <c r="H15" i="1"/>
  <c r="G15" i="1"/>
  <c r="E20" i="1"/>
  <c r="J13" i="1" l="1"/>
  <c r="I13" i="1"/>
  <c r="H13" i="1"/>
  <c r="G13" i="1"/>
  <c r="F10" i="1" l="1"/>
  <c r="J14" i="1" l="1"/>
  <c r="I14" i="1"/>
  <c r="H14" i="1"/>
  <c r="G14" i="1"/>
  <c r="E10" i="1" l="1"/>
  <c r="J8" i="1" l="1"/>
  <c r="H8" i="1"/>
  <c r="G8" i="1"/>
  <c r="J7" i="1"/>
  <c r="J10" i="1" s="1"/>
  <c r="I7" i="1"/>
  <c r="H7" i="1"/>
  <c r="G7" i="1"/>
  <c r="G10" i="1" l="1"/>
  <c r="I10" i="1"/>
  <c r="J18" i="1" l="1"/>
  <c r="I18" i="1"/>
  <c r="H18" i="1"/>
  <c r="G18" i="1"/>
  <c r="J17" i="1"/>
  <c r="J20" i="1" s="1"/>
  <c r="I17" i="1"/>
  <c r="I20" i="1" s="1"/>
  <c r="H17" i="1"/>
  <c r="H20" i="1" s="1"/>
  <c r="G17" i="1"/>
  <c r="G20" i="1" s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<sst xmlns="http://schemas.openxmlformats.org/spreadsheetml/2006/main" count="48" uniqueCount="40">
  <si>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</si>
  <si>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</si>
  <si>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</si>
  <si>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</si>
  <si>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</si>
  <si>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</si>
  <si>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</si>
  <si>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</si>
  <si>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</si>
  <si>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</si>
  <si>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</si>
  <si>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</si>
  <si>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</si>
  <si>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</si>
  <si>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</si>
  <si>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</si>
  <si>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</si>
  <si>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</si>
  <si>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</si>
  <si>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</si>
  <si>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</si>
  <si>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</si>
  <si>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</si>
  <si>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</si>
  <si>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18.2</t>
  </si>
  <si>
    <t>44510</t>
  </si>
  <si>
    <t>Компот из кураги и изюма</t>
  </si>
  <si>
    <t>Суп картофельный с макаронными изделиями, мясом и зеленью</t>
  </si>
  <si>
    <t>Хлеб пшеничный витаминизированный</t>
  </si>
  <si>
    <t>гор.напиток</t>
  </si>
  <si>
    <t>13/1,1</t>
  </si>
  <si>
    <t>Салат "Фантазия"</t>
  </si>
  <si>
    <t>Хлеб ржано-пшеничный витаминизированный</t>
  </si>
  <si>
    <t>Кофейный напиток на молоке</t>
  </si>
  <si>
    <t>32/10</t>
  </si>
  <si>
    <t>Греча по-царски</t>
  </si>
  <si>
    <t>44417</t>
  </si>
  <si>
    <t>Суфле из мяса кур</t>
  </si>
  <si>
    <t>46.3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</si>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</sst>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1" fontId="8" fillId="3" borderId="3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 wrapText="1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0" fontId="2" fillId="0" borderId="1" xfId="5" applyFont="1" applyBorder="1"/>
    <xf numFmtId="49" fontId="7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49" fontId="7" fillId="4" borderId="1" xfId="7" applyNumberFormat="1" applyFont="1" applyFill="1" applyBorder="1" applyAlignment="1">
      <alignment horizontal="left" vertical="center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9" fillId="0" borderId="3" xfId="7" applyNumberFormat="1" applyFont="1" applyFill="1" applyBorder="1" applyAlignment="1">
      <alignment horizontal="left" vertical="center"/>
    </xf>
    <xf numFmtId="2" fontId="7" fillId="0" borderId="3" xfId="7" applyNumberFormat="1" applyFont="1" applyBorder="1" applyAlignment="1">
      <alignment horizontal="left" vertical="center"/>
    </xf>
    <xf numFmtId="2" fontId="11" fillId="0" borderId="3" xfId="7" applyNumberFormat="1" applyFont="1" applyFill="1" applyBorder="1" applyAlignment="1">
      <alignment horizontal="left" vertical="center" wrapText="1"/>
    </xf>
    <xf numFmtId="2" fontId="7" fillId="4" borderId="3" xfId="7" applyNumberFormat="1" applyFont="1" applyFill="1" applyBorder="1" applyAlignment="1">
      <alignment horizontal="left" vertical="center"/>
    </xf>
    <xf numFmtId="0" fontId="0" fillId="0" borderId="9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2" fontId="7" fillId="0" borderId="1" xfId="7" applyNumberFormat="1" applyFont="1" applyFill="1" applyBorder="1" applyAlignment="1">
      <alignment vertical="center" wrapText="1"/>
    </xf>
    <xf numFmtId="2" fontId="9" fillId="0" borderId="1" xfId="7" applyNumberFormat="1" applyFont="1" applyFill="1" applyBorder="1" applyAlignment="1">
      <alignment vertical="center" wrapText="1"/>
    </xf>
    <xf numFmtId="49" fontId="9" fillId="2" borderId="1" xfId="7" applyNumberFormat="1" applyFont="1" applyFill="1" applyBorder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3" xfId="7" applyNumberFormat="1" applyFont="1" applyFill="1" applyBorder="1" applyAlignment="1">
      <alignment horizontal="left" vertical="center"/>
    </xf>
  </cellXfs>
  <cellStyles count="12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5" t="s">
        <v>0</v>
      </c>
      <c r="B1" s="56"/>
      <c r="C1" s="56"/>
      <c r="D1" s="57"/>
      <c r="E1" s="36" t="s">
        <v>17</v>
      </c>
      <c r="F1" s="37"/>
      <c r="G1" s="36"/>
      <c r="H1" s="36"/>
      <c r="I1" s="36" t="s">
        <v>1</v>
      </c>
      <c r="J1" s="38">
        <v>46289</v>
      </c>
    </row>
    <row r="2" spans="1:11" ht="7.5" customHeight="1" x14ac:dyDescent="0.25">
      <c r="A2" s="39"/>
      <c r="B2" s="40"/>
      <c r="C2" s="40"/>
      <c r="D2" s="50"/>
      <c r="E2" s="40"/>
      <c r="F2" s="40"/>
      <c r="G2" s="40"/>
      <c r="H2" s="40"/>
      <c r="I2" s="40"/>
      <c r="J2" s="41"/>
    </row>
    <row r="3" spans="1:11" x14ac:dyDescent="0.25">
      <c r="A3" s="42" t="s">
        <v>2</v>
      </c>
      <c r="B3" s="43" t="s">
        <v>3</v>
      </c>
      <c r="C3" s="43" t="s">
        <v>18</v>
      </c>
      <c r="D3" s="51" t="s">
        <v>4</v>
      </c>
      <c r="E3" s="43" t="s">
        <v>19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1" ht="15.75" x14ac:dyDescent="0.25">
      <c r="A4" s="58" t="s">
        <v>10</v>
      </c>
      <c r="B4" s="6" t="s">
        <v>21</v>
      </c>
      <c r="C4" s="32" t="s">
        <v>36</v>
      </c>
      <c r="D4" s="23" t="s">
        <v>37</v>
      </c>
      <c r="E4" s="59">
        <v>110</v>
      </c>
      <c r="F4" s="59">
        <v>91.04</v>
      </c>
      <c r="G4" s="27">
        <f>169.8*E4/100</f>
        <v>186.78</v>
      </c>
      <c r="H4" s="27">
        <f>9.7*E4/100</f>
        <v>10.67</v>
      </c>
      <c r="I4" s="27">
        <f>13.8*E4/100</f>
        <v>15.18</v>
      </c>
      <c r="J4" s="46">
        <f>1.7*E4/100</f>
        <v>1.87</v>
      </c>
    </row>
    <row r="5" spans="1:11" ht="15.75" x14ac:dyDescent="0.25">
      <c r="A5" s="58"/>
      <c r="B5" s="6" t="s">
        <v>15</v>
      </c>
      <c r="C5" s="32" t="s">
        <v>38</v>
      </c>
      <c r="D5" s="23" t="s">
        <v>39</v>
      </c>
      <c r="E5" s="23">
        <v>160</v>
      </c>
      <c r="F5" s="27">
        <v>10.09</v>
      </c>
      <c r="G5" s="27">
        <f>237*E5/200</f>
        <v>189.6</v>
      </c>
      <c r="H5" s="59">
        <f>7.1*E5/200</f>
        <v>5.68</v>
      </c>
      <c r="I5" s="59">
        <f>3.6*E5/180</f>
        <v>3.2</v>
      </c>
      <c r="J5" s="60">
        <f>38.88*E5/180</f>
        <v>34.56</v>
      </c>
    </row>
    <row r="6" spans="1:11" ht="15.75" x14ac:dyDescent="0.25">
      <c r="A6" s="58"/>
      <c r="B6" s="33" t="s">
        <v>29</v>
      </c>
      <c r="C6" s="32" t="s">
        <v>34</v>
      </c>
      <c r="D6" s="55" t="s">
        <v>33</v>
      </c>
      <c r="E6" s="24">
        <v>200</v>
      </c>
      <c r="F6" s="28">
        <v>22.53</v>
      </c>
      <c r="G6" s="27">
        <v>99</v>
      </c>
      <c r="H6" s="26">
        <v>3.1</v>
      </c>
      <c r="I6" s="26">
        <v>3.2</v>
      </c>
      <c r="J6" s="45">
        <v>14.4</v>
      </c>
    </row>
    <row r="7" spans="1:11" ht="15.75" x14ac:dyDescent="0.25">
      <c r="A7" s="58"/>
      <c r="B7" s="31" t="s">
        <v>23</v>
      </c>
      <c r="C7" s="25" t="s">
        <v>20</v>
      </c>
      <c r="D7" s="52" t="s">
        <v>28</v>
      </c>
      <c r="E7" s="26">
        <v>30</v>
      </c>
      <c r="F7" s="22">
        <v>3.2</v>
      </c>
      <c r="G7" s="26">
        <f>E7*70.14/30</f>
        <v>70.14</v>
      </c>
      <c r="H7" s="26">
        <f>E7*2.37/30</f>
        <v>2.37</v>
      </c>
      <c r="I7" s="26">
        <f>E7*0.3/30</f>
        <v>0.3</v>
      </c>
      <c r="J7" s="45">
        <f>E7*14.49/30</f>
        <v>14.49</v>
      </c>
    </row>
    <row r="8" spans="1:11" ht="31.5" x14ac:dyDescent="0.25">
      <c r="A8" s="58"/>
      <c r="B8" s="31" t="s">
        <v>22</v>
      </c>
      <c r="C8" s="25" t="s">
        <v>20</v>
      </c>
      <c r="D8" s="52" t="s">
        <v>32</v>
      </c>
      <c r="E8" s="26">
        <v>30</v>
      </c>
      <c r="F8" s="22">
        <v>3.19</v>
      </c>
      <c r="G8" s="26">
        <f>E8*68.97/30</f>
        <v>68.97</v>
      </c>
      <c r="H8" s="26">
        <f>E8*1.68/30</f>
        <v>1.68</v>
      </c>
      <c r="I8" s="26">
        <f>E8*0.33/30</f>
        <v>0.33</v>
      </c>
      <c r="J8" s="45">
        <f>E8*14.82/30</f>
        <v>14.82</v>
      </c>
    </row>
    <row r="9" spans="1:11" ht="15.75" x14ac:dyDescent="0.25">
      <c r="A9" s="58"/>
      <c r="B9" s="6"/>
      <c r="C9" s="25"/>
      <c r="D9" s="53"/>
      <c r="E9" s="26"/>
      <c r="F9" s="22"/>
      <c r="G9" s="26"/>
      <c r="H9" s="26"/>
      <c r="I9" s="26"/>
      <c r="J9" s="45"/>
    </row>
    <row r="10" spans="1:11" ht="15.75" x14ac:dyDescent="0.25">
      <c r="A10" s="58"/>
      <c r="B10" s="6"/>
      <c r="C10" s="17"/>
      <c r="D10" s="24"/>
      <c r="E10" s="18">
        <f t="shared" ref="E10:I10" si="0">SUM(E4:E9)</f>
        <v>530</v>
      </c>
      <c r="F10" s="18">
        <f>SUM(F4:F9)</f>
        <v>130.05000000000001</v>
      </c>
      <c r="G10" s="18">
        <f t="shared" si="0"/>
        <v>614.49</v>
      </c>
      <c r="H10" s="18">
        <f>SUM(H4:H9)</f>
        <v>23.500000000000004</v>
      </c>
      <c r="I10" s="18">
        <f t="shared" si="0"/>
        <v>22.209999999999997</v>
      </c>
      <c r="J10" s="47">
        <f>SUM(J4:J9)</f>
        <v>80.139999999999986</v>
      </c>
    </row>
    <row r="11" spans="1:11" x14ac:dyDescent="0.25">
      <c r="A11" s="39" t="s">
        <v>11</v>
      </c>
      <c r="B11" s="12"/>
      <c r="C11" s="7"/>
      <c r="D11" s="8"/>
      <c r="E11" s="9"/>
      <c r="F11" s="10"/>
      <c r="G11" s="9"/>
      <c r="H11" s="9"/>
      <c r="I11" s="9"/>
      <c r="J11" s="11"/>
    </row>
    <row r="12" spans="1:11" ht="15.75" x14ac:dyDescent="0.25">
      <c r="A12" s="39"/>
      <c r="B12" s="7"/>
      <c r="C12" s="7"/>
      <c r="D12" s="54"/>
      <c r="E12" s="9"/>
      <c r="F12" s="10"/>
      <c r="G12" s="9"/>
      <c r="H12" s="9"/>
      <c r="I12" s="9"/>
      <c r="J12" s="11"/>
    </row>
    <row r="13" spans="1:11" ht="15.75" x14ac:dyDescent="0.25">
      <c r="A13" s="39" t="s">
        <v>12</v>
      </c>
      <c r="B13" s="6" t="s">
        <v>13</v>
      </c>
      <c r="C13" s="34" t="s">
        <v>30</v>
      </c>
      <c r="D13" s="29" t="s">
        <v>31</v>
      </c>
      <c r="E13" s="19">
        <v>60</v>
      </c>
      <c r="F13" s="21">
        <v>9.02</v>
      </c>
      <c r="G13" s="19">
        <f>E13*128.76/60</f>
        <v>128.76</v>
      </c>
      <c r="H13" s="19">
        <f>E13*3.06/60</f>
        <v>3.06</v>
      </c>
      <c r="I13" s="19">
        <f>E13*9.36/60</f>
        <v>9.3599999999999977</v>
      </c>
      <c r="J13" s="48">
        <f>E13*8.1/60</f>
        <v>8.1</v>
      </c>
    </row>
    <row r="14" spans="1:11" ht="31.5" x14ac:dyDescent="0.25">
      <c r="A14" s="39"/>
      <c r="B14" s="6" t="s">
        <v>14</v>
      </c>
      <c r="C14" s="17" t="s">
        <v>24</v>
      </c>
      <c r="D14" s="30" t="s">
        <v>27</v>
      </c>
      <c r="E14" s="26">
        <v>200</v>
      </c>
      <c r="F14" s="21">
        <v>20.62</v>
      </c>
      <c r="G14" s="26">
        <f>E14*154.4/200</f>
        <v>154.4</v>
      </c>
      <c r="H14" s="26">
        <f>E14*3.9/200</f>
        <v>3.9</v>
      </c>
      <c r="I14" s="26">
        <f>E14*4.1/200</f>
        <v>4.0999999999999996</v>
      </c>
      <c r="J14" s="45">
        <f>E14*25.32/200</f>
        <v>25.32</v>
      </c>
      <c r="K14" s="14"/>
    </row>
    <row r="15" spans="1:11" ht="15.75" x14ac:dyDescent="0.25">
      <c r="A15" s="39"/>
      <c r="B15" s="6" t="s">
        <v>21</v>
      </c>
      <c r="C15" s="25">
        <v>178</v>
      </c>
      <c r="D15" s="30" t="s">
        <v>35</v>
      </c>
      <c r="E15" s="26">
        <v>220</v>
      </c>
      <c r="F15" s="21">
        <v>101.29</v>
      </c>
      <c r="G15" s="26">
        <f>E15*308.23/150</f>
        <v>452.07066666666668</v>
      </c>
      <c r="H15" s="26">
        <f>E15*19.3/150</f>
        <v>28.306666666666668</v>
      </c>
      <c r="I15" s="26">
        <f>E15*11.2/150</f>
        <v>16.426666666666666</v>
      </c>
      <c r="J15" s="45">
        <f>E15*16.1/150</f>
        <v>23.613333333333337</v>
      </c>
      <c r="K15" s="15"/>
    </row>
    <row r="16" spans="1:11" ht="15.75" x14ac:dyDescent="0.25">
      <c r="A16" s="39"/>
      <c r="B16" s="6" t="s">
        <v>16</v>
      </c>
      <c r="C16" s="17" t="s">
        <v>25</v>
      </c>
      <c r="D16" s="23" t="s">
        <v>26</v>
      </c>
      <c r="E16" s="26">
        <v>200</v>
      </c>
      <c r="F16" s="21">
        <v>12.48</v>
      </c>
      <c r="G16" s="26">
        <v>88</v>
      </c>
      <c r="H16" s="26">
        <v>0.7</v>
      </c>
      <c r="I16" s="26">
        <v>0</v>
      </c>
      <c r="J16" s="45">
        <v>21.1</v>
      </c>
      <c r="K16" s="15"/>
    </row>
    <row r="17" spans="1:11" ht="15.75" x14ac:dyDescent="0.25">
      <c r="A17" s="39"/>
      <c r="B17" s="6" t="s">
        <v>23</v>
      </c>
      <c r="C17" s="25" t="s">
        <v>20</v>
      </c>
      <c r="D17" s="52" t="s">
        <v>28</v>
      </c>
      <c r="E17" s="26">
        <v>40</v>
      </c>
      <c r="F17" s="22">
        <v>4.25</v>
      </c>
      <c r="G17" s="26">
        <f>E17*70.14/30</f>
        <v>93.52</v>
      </c>
      <c r="H17" s="26">
        <f>E17*2.37/30</f>
        <v>3.1600000000000006</v>
      </c>
      <c r="I17" s="26">
        <f>E17*0.3/30</f>
        <v>0.4</v>
      </c>
      <c r="J17" s="45">
        <f>E17*14.49/30</f>
        <v>19.32</v>
      </c>
      <c r="K17" s="15"/>
    </row>
    <row r="18" spans="1:11" ht="31.5" x14ac:dyDescent="0.25">
      <c r="A18" s="39"/>
      <c r="B18" s="13" t="s">
        <v>22</v>
      </c>
      <c r="C18" s="25" t="s">
        <v>20</v>
      </c>
      <c r="D18" s="52" t="s">
        <v>32</v>
      </c>
      <c r="E18" s="26">
        <v>30</v>
      </c>
      <c r="F18" s="22">
        <v>3.19</v>
      </c>
      <c r="G18" s="26">
        <f>E18*68.97/30</f>
        <v>68.97</v>
      </c>
      <c r="H18" s="26">
        <f>E18*1.68/30</f>
        <v>1.68</v>
      </c>
      <c r="I18" s="26">
        <f>E18*0.33/30</f>
        <v>0.33</v>
      </c>
      <c r="J18" s="45">
        <f>E18*14.82/30</f>
        <v>14.82</v>
      </c>
      <c r="K18" s="15"/>
    </row>
    <row r="19" spans="1:11" ht="15.75" x14ac:dyDescent="0.25">
      <c r="A19" s="39"/>
      <c r="B19" s="13"/>
      <c r="C19" s="25"/>
      <c r="D19" s="53"/>
      <c r="E19" s="26"/>
      <c r="F19" s="28"/>
      <c r="G19" s="26"/>
      <c r="H19" s="27"/>
      <c r="I19" s="27"/>
      <c r="J19" s="46"/>
      <c r="K19" s="15"/>
    </row>
    <row r="20" spans="1:11" ht="15.75" x14ac:dyDescent="0.25">
      <c r="A20" s="39"/>
      <c r="B20" s="13"/>
      <c r="C20" s="17"/>
      <c r="D20" s="16"/>
      <c r="E20" s="20">
        <f>SUM(E13:E19)</f>
        <v>750</v>
      </c>
      <c r="F20" s="20">
        <f>SUM(F13:F19)</f>
        <v>150.85</v>
      </c>
      <c r="G20" s="20">
        <f t="shared" ref="G20:J20" si="1">SUM(G13:G19)</f>
        <v>985.7206666666666</v>
      </c>
      <c r="H20" s="20">
        <f t="shared" si="1"/>
        <v>40.806666666666672</v>
      </c>
      <c r="I20" s="20">
        <f t="shared" si="1"/>
        <v>30.61666666666666</v>
      </c>
      <c r="J20" s="20">
        <f t="shared" si="1"/>
        <v>112.27333333333334</v>
      </c>
      <c r="K20" s="15"/>
    </row>
    <row r="21" spans="1:11" ht="16.5" thickBot="1" x14ac:dyDescent="0.3">
      <c r="A21" s="49"/>
      <c r="B21" s="1"/>
      <c r="C21" s="1"/>
      <c r="D21" s="5"/>
      <c r="E21" s="2"/>
      <c r="F21" s="4"/>
      <c r="G21" s="2"/>
      <c r="H21" s="2"/>
      <c r="I21" s="2"/>
      <c r="J21" s="3"/>
      <c r="K21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2026-09-11T03:29:16Z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